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0" activeTab="10"/>
  </bookViews>
  <sheets>
    <sheet name="Totali" sheetId="1" r:id="rId1"/>
    <sheet name="1^g" sheetId="2" r:id="rId2"/>
    <sheet name="2^g " sheetId="3" r:id="rId3"/>
    <sheet name="3^g" sheetId="4" r:id="rId4"/>
    <sheet name="4^g " sheetId="5" r:id="rId5"/>
    <sheet name="5^g" sheetId="6" r:id="rId6"/>
    <sheet name="6^g" sheetId="7" r:id="rId7"/>
    <sheet name="7^g" sheetId="8" r:id="rId8"/>
    <sheet name="8^g" sheetId="9" r:id="rId9"/>
    <sheet name="9^g" sheetId="10" r:id="rId10"/>
    <sheet name="10^g" sheetId="11" r:id="rId11"/>
    <sheet name="11^g" sheetId="12" r:id="rId12"/>
    <sheet name="12^g" sheetId="13" r:id="rId13"/>
    <sheet name="13^g" sheetId="14" r:id="rId14"/>
  </sheets>
  <definedNames>
    <definedName name="_xlnm.Print_Area" localSheetId="0">'Totali'!$A$2:$AD$45</definedName>
  </definedNames>
  <calcPr fullCalcOnLoad="1"/>
</workbook>
</file>

<file path=xl/sharedStrings.xml><?xml version="1.0" encoding="utf-8"?>
<sst xmlns="http://schemas.openxmlformats.org/spreadsheetml/2006/main" count="1849" uniqueCount="162">
  <si>
    <t>Eliminazioni</t>
  </si>
  <si>
    <t>assistenze</t>
  </si>
  <si>
    <t>Errori</t>
  </si>
  <si>
    <t>Tot.Opp. Difens</t>
  </si>
  <si>
    <t>Riprese giocate</t>
  </si>
  <si>
    <t>Doppio Gioco</t>
  </si>
  <si>
    <t>Presenze alla Battuta</t>
  </si>
  <si>
    <t>Turni Battuta</t>
  </si>
  <si>
    <t>Valide</t>
  </si>
  <si>
    <t>Valide da una base</t>
  </si>
  <si>
    <t>Valide da due basi</t>
  </si>
  <si>
    <t>Valide da tre basi</t>
  </si>
  <si>
    <t>Fuori campo</t>
  </si>
  <si>
    <t>Basi conquistate</t>
  </si>
  <si>
    <t xml:space="preserve">Punti Segnati </t>
  </si>
  <si>
    <t>Media battuta</t>
  </si>
  <si>
    <t>Media bombardieri</t>
  </si>
  <si>
    <t>Basi  ball</t>
  </si>
  <si>
    <t>Basi  ball intenzionali</t>
  </si>
  <si>
    <t>Batt in doppio gioco</t>
  </si>
  <si>
    <t>Battitore colpito</t>
  </si>
  <si>
    <t>Interferenza ostruzione</t>
  </si>
  <si>
    <t>Basi rubate</t>
  </si>
  <si>
    <t>Colto rubando</t>
  </si>
  <si>
    <t>Battute sacrificio</t>
  </si>
  <si>
    <t>Volate sacrificio</t>
  </si>
  <si>
    <t>Strike outs</t>
  </si>
  <si>
    <t>Punti battuti a casa</t>
  </si>
  <si>
    <t>Media difesa</t>
  </si>
  <si>
    <t>DIFESA</t>
  </si>
  <si>
    <t>GIOCATORE</t>
  </si>
  <si>
    <t>ATTACCO</t>
  </si>
  <si>
    <t>O</t>
  </si>
  <si>
    <t>A</t>
  </si>
  <si>
    <t>E</t>
  </si>
  <si>
    <t>TO</t>
  </si>
  <si>
    <t>IP</t>
  </si>
  <si>
    <t>DG</t>
  </si>
  <si>
    <t>PA</t>
  </si>
  <si>
    <t>AB</t>
  </si>
  <si>
    <t>H</t>
  </si>
  <si>
    <t>1B</t>
  </si>
  <si>
    <t>2B</t>
  </si>
  <si>
    <t>3B</t>
  </si>
  <si>
    <t>HR</t>
  </si>
  <si>
    <t>TB</t>
  </si>
  <si>
    <t>R</t>
  </si>
  <si>
    <t>MB</t>
  </si>
  <si>
    <t>MBB</t>
  </si>
  <si>
    <t>BB</t>
  </si>
  <si>
    <t>BI</t>
  </si>
  <si>
    <t>BD</t>
  </si>
  <si>
    <t>HP</t>
  </si>
  <si>
    <t>I-O</t>
  </si>
  <si>
    <t>SB</t>
  </si>
  <si>
    <t>CS</t>
  </si>
  <si>
    <t>SH</t>
  </si>
  <si>
    <t>SF</t>
  </si>
  <si>
    <t>K</t>
  </si>
  <si>
    <t>RBI</t>
  </si>
  <si>
    <t>22 Braga Andrea</t>
  </si>
  <si>
    <t>37 Filippini Riccardo</t>
  </si>
  <si>
    <t>73 Guarda Dario</t>
  </si>
  <si>
    <t>14 Gugole Elia</t>
  </si>
  <si>
    <t>68 Maino Marco</t>
  </si>
  <si>
    <t xml:space="preserve"> 2 Mosconi Leonardo</t>
  </si>
  <si>
    <t xml:space="preserve"> 6 Rampo Elia</t>
  </si>
  <si>
    <t>11 Rampo Zeno</t>
  </si>
  <si>
    <t>72 Sapuppo Andrea</t>
  </si>
  <si>
    <t>44 Zambellan Mirco</t>
  </si>
  <si>
    <t>42 Zanini Fedrico</t>
  </si>
  <si>
    <t xml:space="preserve"> 8 Zenari Diego</t>
  </si>
  <si>
    <t xml:space="preserve">    Burato Fabio</t>
  </si>
  <si>
    <t xml:space="preserve">    Da Giau Max</t>
  </si>
  <si>
    <t xml:space="preserve">    Piccoli Cesare</t>
  </si>
  <si>
    <t>30 Benetti Davide</t>
  </si>
  <si>
    <t xml:space="preserve"> 1 Orrasch Matteo</t>
  </si>
  <si>
    <t>Totali di squadra</t>
  </si>
  <si>
    <t>O+A+E</t>
  </si>
  <si>
    <t>H/AB*1000</t>
  </si>
  <si>
    <t>TB/AB*1000</t>
  </si>
  <si>
    <t>Partite giocate</t>
  </si>
  <si>
    <t>iniziale</t>
  </si>
  <si>
    <t>Rilievo</t>
  </si>
  <si>
    <t>Rilievo finale</t>
  </si>
  <si>
    <t>vincente</t>
  </si>
  <si>
    <t>Perdente</t>
  </si>
  <si>
    <t>Salvezza</t>
  </si>
  <si>
    <t>Battitori affrontati</t>
  </si>
  <si>
    <t>Punti subiti</t>
  </si>
  <si>
    <t>Punti guad sul lanc.</t>
  </si>
  <si>
    <t>Media punti guad sul lanc.</t>
  </si>
  <si>
    <t>valide concesse</t>
  </si>
  <si>
    <t>basi ball concesse</t>
  </si>
  <si>
    <t xml:space="preserve">Eliminati per Strike Outs </t>
  </si>
  <si>
    <t>Fuori campo subiti</t>
  </si>
  <si>
    <t>battitori colpiti</t>
  </si>
  <si>
    <t>Lanci pazzi</t>
  </si>
  <si>
    <t>LANCIATORE</t>
  </si>
  <si>
    <t>GP</t>
  </si>
  <si>
    <t>S</t>
  </si>
  <si>
    <t>RF</t>
  </si>
  <si>
    <t>W</t>
  </si>
  <si>
    <t>L</t>
  </si>
  <si>
    <t>Sa</t>
  </si>
  <si>
    <t>BF</t>
  </si>
  <si>
    <t>PGL</t>
  </si>
  <si>
    <t>MPGL</t>
  </si>
  <si>
    <t>SO</t>
  </si>
  <si>
    <t>WP</t>
  </si>
  <si>
    <t>PGL/IP*9</t>
  </si>
  <si>
    <t>Palle mancate</t>
  </si>
  <si>
    <t>Partite Vinte</t>
  </si>
  <si>
    <t>Punti Fatti</t>
  </si>
  <si>
    <t>Punti Subiti</t>
  </si>
  <si>
    <t>Medie</t>
  </si>
  <si>
    <t>RICEVITORE</t>
  </si>
  <si>
    <t>PB</t>
  </si>
  <si>
    <t>Medie di squadra</t>
  </si>
  <si>
    <t>PV</t>
  </si>
  <si>
    <t>PF</t>
  </si>
  <si>
    <t>PS</t>
  </si>
  <si>
    <t>MEDIE</t>
  </si>
  <si>
    <t>Zambellan Mirco</t>
  </si>
  <si>
    <t>Media Partite</t>
  </si>
  <si>
    <t>Pv/PG*1000</t>
  </si>
  <si>
    <t>Mosconi Leonardo</t>
  </si>
  <si>
    <t>Media Punti Fatti</t>
  </si>
  <si>
    <t>****</t>
  </si>
  <si>
    <t>PF/9</t>
  </si>
  <si>
    <t>Guarda Dario</t>
  </si>
  <si>
    <t>Media Punti Subiti</t>
  </si>
  <si>
    <t>Ps/9</t>
  </si>
  <si>
    <t>Da Giau Massimiliano</t>
  </si>
  <si>
    <t>Media Difesa</t>
  </si>
  <si>
    <t>O+A/TO*1000</t>
  </si>
  <si>
    <t>Piccoli Cesare</t>
  </si>
  <si>
    <t>Zenari  Diego</t>
  </si>
  <si>
    <t>SQUADRE</t>
  </si>
  <si>
    <t>Tot</t>
  </si>
  <si>
    <t>BV</t>
  </si>
  <si>
    <t>Ospite</t>
  </si>
  <si>
    <t>Devils</t>
  </si>
  <si>
    <t>Ospitante</t>
  </si>
  <si>
    <t>Romano</t>
  </si>
  <si>
    <t>Media partite</t>
  </si>
  <si>
    <t>Media punti fatti</t>
  </si>
  <si>
    <t>Media punti subiti</t>
  </si>
  <si>
    <t>Blu Fioi Ponzano</t>
  </si>
  <si>
    <t>DEVILS</t>
  </si>
  <si>
    <t>Cus Brescia</t>
  </si>
  <si>
    <t>Dragons</t>
  </si>
  <si>
    <t>BRESCIA</t>
  </si>
  <si>
    <t>BLUFIOI PONZANO</t>
  </si>
  <si>
    <t>ROMANO</t>
  </si>
  <si>
    <t>DYNOS</t>
  </si>
  <si>
    <t>pa</t>
  </si>
  <si>
    <t>k</t>
  </si>
  <si>
    <t>ROVIGO</t>
  </si>
  <si>
    <t>X</t>
  </si>
  <si>
    <t>ER</t>
  </si>
  <si>
    <t>DRAGONS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</si>
</sst>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"/>
    <numFmt numFmtId="168" formatCode="0"/>
    <numFmt numFmtId="169" formatCode="GENERAL"/>
  </numFmts>
  <fonts count="16">
    <font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sz val="9"/>
      <name val="Arial"/>
      <family val="2"/>
    </font>
    <font>
      <sz val="3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1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vertical="top" wrapText="1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5" fontId="0" fillId="2" borderId="6" xfId="0" applyNumberFormat="1" applyFont="1" applyFill="1" applyBorder="1" applyAlignment="1" applyProtection="1">
      <alignment/>
      <protection locked="0"/>
    </xf>
    <xf numFmtId="166" fontId="6" fillId="2" borderId="6" xfId="0" applyNumberFormat="1" applyFont="1" applyFill="1" applyBorder="1" applyAlignment="1" applyProtection="1">
      <alignment/>
      <protection/>
    </xf>
    <xf numFmtId="164" fontId="0" fillId="2" borderId="7" xfId="0" applyFill="1" applyBorder="1" applyAlignment="1" applyProtection="1">
      <alignment/>
      <protection/>
    </xf>
    <xf numFmtId="167" fontId="0" fillId="2" borderId="7" xfId="0" applyNumberFormat="1" applyFill="1" applyBorder="1" applyAlignment="1" applyProtection="1">
      <alignment/>
      <protection/>
    </xf>
    <xf numFmtId="164" fontId="0" fillId="3" borderId="5" xfId="0" applyFill="1" applyBorder="1" applyAlignment="1" applyProtection="1">
      <alignment/>
      <protection/>
    </xf>
    <xf numFmtId="164" fontId="0" fillId="3" borderId="6" xfId="0" applyFill="1" applyBorder="1" applyAlignment="1" applyProtection="1">
      <alignment/>
      <protection/>
    </xf>
    <xf numFmtId="165" fontId="0" fillId="3" borderId="6" xfId="0" applyNumberFormat="1" applyFont="1" applyFill="1" applyBorder="1" applyAlignment="1" applyProtection="1">
      <alignment/>
      <protection locked="0"/>
    </xf>
    <xf numFmtId="166" fontId="6" fillId="3" borderId="6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/>
    </xf>
    <xf numFmtId="167" fontId="0" fillId="3" borderId="7" xfId="0" applyNumberFormat="1" applyFill="1" applyBorder="1" applyAlignment="1" applyProtection="1">
      <alignment/>
      <protection/>
    </xf>
    <xf numFmtId="164" fontId="0" fillId="4" borderId="5" xfId="0" applyFill="1" applyBorder="1" applyAlignment="1" applyProtection="1">
      <alignment/>
      <protection/>
    </xf>
    <xf numFmtId="164" fontId="0" fillId="4" borderId="6" xfId="0" applyFill="1" applyBorder="1" applyAlignment="1" applyProtection="1">
      <alignment/>
      <protection/>
    </xf>
    <xf numFmtId="165" fontId="0" fillId="4" borderId="6" xfId="0" applyNumberFormat="1" applyFont="1" applyFill="1" applyBorder="1" applyAlignment="1" applyProtection="1">
      <alignment/>
      <protection locked="0"/>
    </xf>
    <xf numFmtId="166" fontId="6" fillId="4" borderId="6" xfId="0" applyNumberFormat="1" applyFont="1" applyFill="1" applyBorder="1" applyAlignment="1" applyProtection="1">
      <alignment/>
      <protection/>
    </xf>
    <xf numFmtId="164" fontId="0" fillId="4" borderId="7" xfId="0" applyFill="1" applyBorder="1" applyAlignment="1" applyProtection="1">
      <alignment/>
      <protection/>
    </xf>
    <xf numFmtId="167" fontId="0" fillId="4" borderId="7" xfId="0" applyNumberFormat="1" applyFill="1" applyBorder="1" applyAlignment="1" applyProtection="1">
      <alignment/>
      <protection/>
    </xf>
    <xf numFmtId="164" fontId="0" fillId="0" borderId="5" xfId="0" applyFill="1" applyBorder="1" applyAlignment="1" applyProtection="1">
      <alignment/>
      <protection/>
    </xf>
    <xf numFmtId="164" fontId="0" fillId="0" borderId="6" xfId="0" applyFill="1" applyBorder="1" applyAlignment="1" applyProtection="1">
      <alignment/>
      <protection/>
    </xf>
    <xf numFmtId="164" fontId="0" fillId="0" borderId="6" xfId="0" applyNumberFormat="1" applyFont="1" applyFill="1" applyBorder="1" applyAlignment="1" applyProtection="1">
      <alignment/>
      <protection/>
    </xf>
    <xf numFmtId="165" fontId="0" fillId="0" borderId="6" xfId="0" applyNumberFormat="1" applyFont="1" applyFill="1" applyBorder="1" applyAlignment="1" applyProtection="1">
      <alignment/>
      <protection locked="0"/>
    </xf>
    <xf numFmtId="166" fontId="6" fillId="0" borderId="6" xfId="0" applyNumberFormat="1" applyFont="1" applyFill="1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Fill="1" applyBorder="1" applyAlignment="1" applyProtection="1">
      <alignment/>
      <protection/>
    </xf>
    <xf numFmtId="164" fontId="0" fillId="0" borderId="9" xfId="0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/>
    </xf>
    <xf numFmtId="165" fontId="0" fillId="0" borderId="9" xfId="0" applyNumberFormat="1" applyFont="1" applyFill="1" applyBorder="1" applyAlignment="1" applyProtection="1">
      <alignment/>
      <protection locked="0"/>
    </xf>
    <xf numFmtId="166" fontId="6" fillId="0" borderId="9" xfId="0" applyNumberFormat="1" applyFont="1" applyFill="1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7" fontId="0" fillId="3" borderId="10" xfId="0" applyNumberFormat="1" applyFill="1" applyBorder="1" applyAlignment="1" applyProtection="1">
      <alignment/>
      <protection/>
    </xf>
    <xf numFmtId="164" fontId="6" fillId="0" borderId="11" xfId="0" applyFont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6" fillId="0" borderId="12" xfId="0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/>
    </xf>
    <xf numFmtId="164" fontId="3" fillId="0" borderId="12" xfId="0" applyFont="1" applyBorder="1" applyAlignment="1" applyProtection="1">
      <alignment/>
      <protection/>
    </xf>
    <xf numFmtId="166" fontId="6" fillId="0" borderId="12" xfId="0" applyNumberFormat="1" applyFont="1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8" fontId="6" fillId="0" borderId="0" xfId="0" applyNumberFormat="1" applyFont="1" applyAlignment="1">
      <alignment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top" textRotation="45" wrapText="1"/>
    </xf>
    <xf numFmtId="164" fontId="2" fillId="0" borderId="0" xfId="0" applyFont="1" applyAlignment="1">
      <alignment horizontal="center" vertical="top" wrapText="1"/>
    </xf>
    <xf numFmtId="164" fontId="10" fillId="0" borderId="0" xfId="0" applyFont="1" applyAlignment="1">
      <alignment horizontal="center" vertical="top" wrapText="1"/>
    </xf>
    <xf numFmtId="164" fontId="3" fillId="0" borderId="14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11" fillId="0" borderId="15" xfId="0" applyFont="1" applyFill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65" fontId="0" fillId="0" borderId="1" xfId="0" applyNumberFormat="1" applyFont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0" fillId="5" borderId="2" xfId="0" applyFill="1" applyBorder="1" applyAlignment="1">
      <alignment/>
    </xf>
    <xf numFmtId="164" fontId="0" fillId="4" borderId="2" xfId="0" applyFill="1" applyBorder="1" applyAlignment="1">
      <alignment/>
    </xf>
    <xf numFmtId="166" fontId="0" fillId="0" borderId="2" xfId="0" applyNumberFormat="1" applyBorder="1" applyAlignment="1">
      <alignment/>
    </xf>
    <xf numFmtId="166" fontId="0" fillId="6" borderId="2" xfId="0" applyNumberFormat="1" applyFill="1" applyBorder="1" applyAlignment="1">
      <alignment/>
    </xf>
    <xf numFmtId="166" fontId="12" fillId="0" borderId="2" xfId="0" applyNumberFormat="1" applyFont="1" applyBorder="1" applyAlignment="1">
      <alignment/>
    </xf>
    <xf numFmtId="168" fontId="6" fillId="0" borderId="2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165" fontId="0" fillId="6" borderId="5" xfId="0" applyNumberFormat="1" applyFont="1" applyFill="1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5" borderId="6" xfId="0" applyFill="1" applyBorder="1" applyAlignment="1">
      <alignment/>
    </xf>
    <xf numFmtId="164" fontId="0" fillId="4" borderId="6" xfId="0" applyFill="1" applyBorder="1" applyAlignment="1">
      <alignment/>
    </xf>
    <xf numFmtId="166" fontId="0" fillId="0" borderId="6" xfId="0" applyNumberFormat="1" applyBorder="1" applyAlignment="1">
      <alignment/>
    </xf>
    <xf numFmtId="166" fontId="0" fillId="6" borderId="6" xfId="0" applyNumberFormat="1" applyFill="1" applyBorder="1" applyAlignment="1">
      <alignment/>
    </xf>
    <xf numFmtId="166" fontId="12" fillId="0" borderId="6" xfId="0" applyNumberFormat="1" applyFont="1" applyBorder="1" applyAlignment="1">
      <alignment/>
    </xf>
    <xf numFmtId="168" fontId="6" fillId="0" borderId="6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165" fontId="0" fillId="0" borderId="5" xfId="0" applyNumberFormat="1" applyFont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5" borderId="12" xfId="0" applyFill="1" applyBorder="1" applyAlignment="1">
      <alignment/>
    </xf>
    <xf numFmtId="164" fontId="0" fillId="4" borderId="12" xfId="0" applyFill="1" applyBorder="1" applyAlignment="1">
      <alignment/>
    </xf>
    <xf numFmtId="166" fontId="0" fillId="0" borderId="12" xfId="0" applyNumberFormat="1" applyBorder="1" applyAlignment="1">
      <alignment/>
    </xf>
    <xf numFmtId="166" fontId="0" fillId="6" borderId="17" xfId="0" applyNumberFormat="1" applyFill="1" applyBorder="1" applyAlignment="1">
      <alignment/>
    </xf>
    <xf numFmtId="166" fontId="12" fillId="0" borderId="12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168" fontId="6" fillId="0" borderId="13" xfId="0" applyNumberFormat="1" applyFont="1" applyBorder="1" applyAlignment="1">
      <alignment/>
    </xf>
    <xf numFmtId="164" fontId="3" fillId="0" borderId="11" xfId="0" applyFont="1" applyBorder="1" applyAlignment="1">
      <alignment/>
    </xf>
    <xf numFmtId="164" fontId="1" fillId="0" borderId="0" xfId="0" applyFont="1" applyAlignment="1">
      <alignment horizontal="center" vertical="center" textRotation="45" wrapText="1"/>
    </xf>
    <xf numFmtId="164" fontId="1" fillId="0" borderId="0" xfId="0" applyFont="1" applyAlignment="1">
      <alignment horizontal="center" vertical="top" wrapText="1"/>
    </xf>
    <xf numFmtId="164" fontId="3" fillId="0" borderId="2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" fillId="0" borderId="18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19" xfId="0" applyFont="1" applyBorder="1" applyAlignment="1">
      <alignment/>
    </xf>
    <xf numFmtId="164" fontId="0" fillId="0" borderId="6" xfId="0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1" fillId="0" borderId="20" xfId="0" applyFont="1" applyBorder="1" applyAlignment="1">
      <alignment horizontal="center" vertical="center"/>
    </xf>
    <xf numFmtId="164" fontId="0" fillId="6" borderId="20" xfId="0" applyFont="1" applyFill="1" applyBorder="1" applyAlignment="1">
      <alignment/>
    </xf>
    <xf numFmtId="164" fontId="0" fillId="6" borderId="21" xfId="0" applyFont="1" applyFill="1" applyBorder="1" applyAlignment="1">
      <alignment horizontal="center" vertical="center"/>
    </xf>
    <xf numFmtId="164" fontId="0" fillId="6" borderId="22" xfId="0" applyFont="1" applyFill="1" applyBorder="1" applyAlignment="1">
      <alignment horizontal="center" vertical="center"/>
    </xf>
    <xf numFmtId="164" fontId="0" fillId="6" borderId="6" xfId="0" applyFill="1" applyBorder="1" applyAlignment="1">
      <alignment horizontal="center" vertical="center"/>
    </xf>
    <xf numFmtId="164" fontId="0" fillId="6" borderId="6" xfId="0" applyFill="1" applyBorder="1" applyAlignment="1">
      <alignment/>
    </xf>
    <xf numFmtId="166" fontId="0" fillId="6" borderId="7" xfId="0" applyNumberFormat="1" applyFill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6" fontId="0" fillId="0" borderId="7" xfId="0" applyNumberFormat="1" applyBorder="1" applyAlignment="1">
      <alignment/>
    </xf>
    <xf numFmtId="165" fontId="0" fillId="6" borderId="23" xfId="0" applyNumberFormat="1" applyFont="1" applyFill="1" applyBorder="1" applyAlignment="1" applyProtection="1">
      <alignment/>
      <protection locked="0"/>
    </xf>
    <xf numFmtId="164" fontId="0" fillId="6" borderId="24" xfId="0" applyFont="1" applyFill="1" applyBorder="1" applyAlignment="1">
      <alignment horizontal="center" vertical="center"/>
    </xf>
    <xf numFmtId="164" fontId="0" fillId="6" borderId="25" xfId="0" applyFont="1" applyFill="1" applyBorder="1" applyAlignment="1">
      <alignment horizontal="center" vertical="center"/>
    </xf>
    <xf numFmtId="164" fontId="0" fillId="6" borderId="26" xfId="0" applyFont="1" applyFill="1" applyBorder="1" applyAlignment="1">
      <alignment horizontal="center" vertical="center"/>
    </xf>
    <xf numFmtId="164" fontId="0" fillId="6" borderId="26" xfId="0" applyFill="1" applyBorder="1" applyAlignment="1">
      <alignment/>
    </xf>
    <xf numFmtId="166" fontId="0" fillId="6" borderId="10" xfId="0" applyNumberFormat="1" applyFont="1" applyFill="1" applyBorder="1" applyAlignment="1">
      <alignment/>
    </xf>
    <xf numFmtId="164" fontId="3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5" fontId="0" fillId="6" borderId="32" xfId="0" applyNumberFormat="1" applyFont="1" applyFill="1" applyBorder="1" applyAlignment="1" applyProtection="1">
      <alignment/>
      <protection locked="0"/>
    </xf>
    <xf numFmtId="164" fontId="0" fillId="0" borderId="17" xfId="0" applyBorder="1" applyAlignment="1">
      <alignment/>
    </xf>
    <xf numFmtId="164" fontId="0" fillId="0" borderId="33" xfId="0" applyBorder="1" applyAlignment="1">
      <alignment/>
    </xf>
    <xf numFmtId="164" fontId="0" fillId="0" borderId="13" xfId="0" applyBorder="1" applyAlignment="1">
      <alignment/>
    </xf>
    <xf numFmtId="164" fontId="3" fillId="0" borderId="34" xfId="0" applyFont="1" applyFill="1" applyBorder="1" applyAlignment="1">
      <alignment horizontal="center" vertical="center"/>
    </xf>
    <xf numFmtId="164" fontId="3" fillId="0" borderId="35" xfId="0" applyFont="1" applyFill="1" applyBorder="1" applyAlignment="1">
      <alignment horizontal="center" vertical="center"/>
    </xf>
    <xf numFmtId="164" fontId="3" fillId="0" borderId="36" xfId="0" applyFont="1" applyFill="1" applyBorder="1" applyAlignment="1">
      <alignment horizontal="center" vertical="center"/>
    </xf>
    <xf numFmtId="164" fontId="0" fillId="0" borderId="37" xfId="0" applyFont="1" applyBorder="1" applyAlignment="1">
      <alignment horizontal="center" vertical="center"/>
    </xf>
    <xf numFmtId="164" fontId="3" fillId="0" borderId="38" xfId="0" applyFont="1" applyBorder="1" applyAlignment="1" applyProtection="1">
      <alignment horizontal="center" vertical="center"/>
      <protection locked="0"/>
    </xf>
    <xf numFmtId="164" fontId="3" fillId="0" borderId="39" xfId="0" applyFont="1" applyBorder="1" applyAlignment="1" applyProtection="1">
      <alignment horizontal="center" vertical="center"/>
      <protection locked="0"/>
    </xf>
    <xf numFmtId="164" fontId="3" fillId="0" borderId="39" xfId="0" applyFont="1" applyBorder="1" applyAlignment="1">
      <alignment horizontal="center" vertical="center"/>
    </xf>
    <xf numFmtId="164" fontId="3" fillId="0" borderId="40" xfId="0" applyFont="1" applyBorder="1" applyAlignment="1" applyProtection="1">
      <alignment horizontal="center" vertical="center"/>
      <protection locked="0"/>
    </xf>
    <xf numFmtId="164" fontId="0" fillId="6" borderId="37" xfId="0" applyFont="1" applyFill="1" applyBorder="1" applyAlignment="1">
      <alignment horizontal="center" vertical="center"/>
    </xf>
    <xf numFmtId="164" fontId="3" fillId="6" borderId="41" xfId="0" applyFont="1" applyFill="1" applyBorder="1" applyAlignment="1" applyProtection="1">
      <alignment horizontal="center" vertical="center"/>
      <protection locked="0"/>
    </xf>
    <xf numFmtId="164" fontId="3" fillId="6" borderId="42" xfId="0" applyFont="1" applyFill="1" applyBorder="1" applyAlignment="1" applyProtection="1">
      <alignment horizontal="center" vertical="center"/>
      <protection locked="0"/>
    </xf>
    <xf numFmtId="164" fontId="3" fillId="6" borderId="42" xfId="0" applyFont="1" applyFill="1" applyBorder="1" applyAlignment="1">
      <alignment horizontal="center" vertical="center"/>
    </xf>
    <xf numFmtId="164" fontId="3" fillId="6" borderId="43" xfId="0" applyFont="1" applyFill="1" applyBorder="1" applyAlignment="1" applyProtection="1">
      <alignment horizontal="center" vertical="center"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164" fontId="0" fillId="0" borderId="7" xfId="0" applyBorder="1" applyAlignment="1" applyProtection="1">
      <alignment/>
      <protection locked="0"/>
    </xf>
    <xf numFmtId="164" fontId="0" fillId="6" borderId="5" xfId="0" applyFill="1" applyBorder="1" applyAlignment="1" applyProtection="1">
      <alignment/>
      <protection locked="0"/>
    </xf>
    <xf numFmtId="164" fontId="0" fillId="6" borderId="6" xfId="0" applyFill="1" applyBorder="1" applyAlignment="1" applyProtection="1">
      <alignment/>
      <protection locked="0"/>
    </xf>
    <xf numFmtId="164" fontId="0" fillId="6" borderId="6" xfId="0" applyFill="1" applyBorder="1" applyAlignment="1" applyProtection="1">
      <alignment/>
      <protection/>
    </xf>
    <xf numFmtId="164" fontId="0" fillId="6" borderId="6" xfId="0" applyNumberFormat="1" applyFont="1" applyFill="1" applyBorder="1" applyAlignment="1" applyProtection="1">
      <alignment/>
      <protection locked="0"/>
    </xf>
    <xf numFmtId="165" fontId="0" fillId="6" borderId="6" xfId="0" applyNumberFormat="1" applyFill="1" applyBorder="1" applyAlignment="1" applyProtection="1">
      <alignment/>
      <protection/>
    </xf>
    <xf numFmtId="166" fontId="6" fillId="6" borderId="6" xfId="0" applyNumberFormat="1" applyFont="1" applyFill="1" applyBorder="1" applyAlignment="1" applyProtection="1">
      <alignment/>
      <protection/>
    </xf>
    <xf numFmtId="164" fontId="0" fillId="6" borderId="7" xfId="0" applyFill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/>
    </xf>
    <xf numFmtId="164" fontId="0" fillId="0" borderId="6" xfId="0" applyFont="1" applyBorder="1" applyAlignment="1" applyProtection="1">
      <alignment/>
      <protection locked="0"/>
    </xf>
    <xf numFmtId="164" fontId="0" fillId="0" borderId="5" xfId="0" applyFill="1" applyBorder="1" applyAlignment="1" applyProtection="1">
      <alignment/>
      <protection locked="0"/>
    </xf>
    <xf numFmtId="164" fontId="0" fillId="0" borderId="6" xfId="0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>
      <alignment/>
      <protection/>
    </xf>
    <xf numFmtId="164" fontId="0" fillId="0" borderId="7" xfId="0" applyFill="1" applyBorder="1" applyAlignment="1" applyProtection="1">
      <alignment/>
      <protection locked="0"/>
    </xf>
    <xf numFmtId="164" fontId="0" fillId="0" borderId="23" xfId="0" applyFill="1" applyBorder="1" applyAlignment="1" applyProtection="1">
      <alignment/>
      <protection locked="0"/>
    </xf>
    <xf numFmtId="164" fontId="0" fillId="0" borderId="26" xfId="0" applyFill="1" applyBorder="1" applyAlignment="1" applyProtection="1">
      <alignment/>
      <protection locked="0"/>
    </xf>
    <xf numFmtId="164" fontId="0" fillId="0" borderId="26" xfId="0" applyFill="1" applyBorder="1" applyAlignment="1" applyProtection="1">
      <alignment/>
      <protection/>
    </xf>
    <xf numFmtId="164" fontId="0" fillId="0" borderId="44" xfId="0" applyFill="1" applyBorder="1" applyAlignment="1" applyProtection="1">
      <alignment/>
      <protection locked="0"/>
    </xf>
    <xf numFmtId="164" fontId="0" fillId="0" borderId="45" xfId="0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0" fillId="0" borderId="30" xfId="0" applyNumberFormat="1" applyFont="1" applyBorder="1" applyAlignment="1" applyProtection="1">
      <alignment/>
      <protection/>
    </xf>
    <xf numFmtId="164" fontId="3" fillId="0" borderId="30" xfId="0" applyFont="1" applyBorder="1" applyAlignment="1">
      <alignment/>
    </xf>
    <xf numFmtId="164" fontId="6" fillId="0" borderId="30" xfId="0" applyFont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4" fontId="6" fillId="0" borderId="31" xfId="0" applyFont="1" applyBorder="1" applyAlignment="1" applyProtection="1">
      <alignment/>
      <protection/>
    </xf>
    <xf numFmtId="164" fontId="5" fillId="0" borderId="0" xfId="0" applyFont="1" applyAlignment="1">
      <alignment horizontal="center" vertical="top" wrapText="1"/>
    </xf>
    <xf numFmtId="164" fontId="11" fillId="0" borderId="2" xfId="0" applyFont="1" applyFill="1" applyBorder="1" applyAlignment="1">
      <alignment horizontal="center"/>
    </xf>
    <xf numFmtId="164" fontId="0" fillId="0" borderId="5" xfId="0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 locked="0"/>
    </xf>
    <xf numFmtId="166" fontId="0" fillId="0" borderId="6" xfId="0" applyNumberFormat="1" applyBorder="1" applyAlignment="1" applyProtection="1">
      <alignment/>
      <protection locked="0"/>
    </xf>
    <xf numFmtId="166" fontId="0" fillId="0" borderId="6" xfId="0" applyNumberForma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 locked="0"/>
    </xf>
    <xf numFmtId="164" fontId="0" fillId="6" borderId="5" xfId="0" applyFill="1" applyBorder="1" applyAlignment="1" applyProtection="1">
      <alignment/>
      <protection/>
    </xf>
    <xf numFmtId="164" fontId="0" fillId="6" borderId="6" xfId="0" applyNumberFormat="1" applyFill="1" applyBorder="1" applyAlignment="1" applyProtection="1">
      <alignment/>
      <protection locked="0"/>
    </xf>
    <xf numFmtId="166" fontId="0" fillId="6" borderId="6" xfId="0" applyNumberFormat="1" applyFill="1" applyBorder="1" applyAlignment="1" applyProtection="1">
      <alignment/>
      <protection locked="0"/>
    </xf>
    <xf numFmtId="166" fontId="0" fillId="6" borderId="6" xfId="0" applyNumberFormat="1" applyFill="1" applyBorder="1" applyAlignment="1" applyProtection="1">
      <alignment/>
      <protection/>
    </xf>
    <xf numFmtId="166" fontId="6" fillId="6" borderId="6" xfId="0" applyNumberFormat="1" applyFon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166" fontId="0" fillId="0" borderId="6" xfId="0" applyNumberFormat="1" applyFill="1" applyBorder="1" applyAlignment="1" applyProtection="1">
      <alignment/>
      <protection locked="0"/>
    </xf>
    <xf numFmtId="166" fontId="0" fillId="0" borderId="6" xfId="0" applyNumberFormat="1" applyFill="1" applyBorder="1" applyAlignment="1" applyProtection="1">
      <alignment/>
      <protection/>
    </xf>
    <xf numFmtId="166" fontId="6" fillId="0" borderId="6" xfId="0" applyNumberFormat="1" applyFont="1" applyFill="1" applyBorder="1" applyAlignment="1" applyProtection="1">
      <alignment/>
      <protection locked="0"/>
    </xf>
    <xf numFmtId="164" fontId="0" fillId="0" borderId="23" xfId="0" applyFill="1" applyBorder="1" applyAlignment="1" applyProtection="1">
      <alignment/>
      <protection/>
    </xf>
    <xf numFmtId="164" fontId="0" fillId="0" borderId="26" xfId="0" applyNumberFormat="1" applyFill="1" applyBorder="1" applyAlignment="1" applyProtection="1">
      <alignment/>
      <protection locked="0"/>
    </xf>
    <xf numFmtId="166" fontId="0" fillId="0" borderId="26" xfId="0" applyNumberFormat="1" applyFill="1" applyBorder="1" applyAlignment="1" applyProtection="1">
      <alignment/>
      <protection locked="0"/>
    </xf>
    <xf numFmtId="166" fontId="6" fillId="0" borderId="26" xfId="0" applyNumberFormat="1" applyFont="1" applyFill="1" applyBorder="1" applyAlignment="1" applyProtection="1">
      <alignment/>
      <protection locked="0"/>
    </xf>
    <xf numFmtId="164" fontId="3" fillId="0" borderId="45" xfId="0" applyFont="1" applyBorder="1" applyAlignment="1">
      <alignment/>
    </xf>
    <xf numFmtId="164" fontId="0" fillId="0" borderId="30" xfId="0" applyNumberFormat="1" applyBorder="1" applyAlignment="1" applyProtection="1">
      <alignment/>
      <protection/>
    </xf>
    <xf numFmtId="166" fontId="0" fillId="0" borderId="30" xfId="0" applyNumberFormat="1" applyBorder="1" applyAlignment="1" applyProtection="1">
      <alignment/>
      <protection/>
    </xf>
    <xf numFmtId="164" fontId="0" fillId="0" borderId="31" xfId="0" applyBorder="1" applyAlignment="1" applyProtection="1">
      <alignment/>
      <protection/>
    </xf>
    <xf numFmtId="164" fontId="2" fillId="0" borderId="0" xfId="0" applyFont="1" applyAlignment="1">
      <alignment wrapText="1"/>
    </xf>
    <xf numFmtId="164" fontId="0" fillId="0" borderId="6" xfId="0" applyBorder="1" applyAlignment="1" applyProtection="1">
      <alignment horizontal="center" vertical="center"/>
      <protection locked="0"/>
    </xf>
    <xf numFmtId="164" fontId="0" fillId="0" borderId="7" xfId="0" applyFont="1" applyBorder="1" applyAlignment="1" applyProtection="1">
      <alignment/>
      <protection/>
    </xf>
    <xf numFmtId="164" fontId="0" fillId="6" borderId="6" xfId="0" applyFill="1" applyBorder="1" applyAlignment="1" applyProtection="1">
      <alignment horizontal="center" vertical="center"/>
      <protection locked="0"/>
    </xf>
    <xf numFmtId="166" fontId="0" fillId="6" borderId="7" xfId="0" applyNumberFormat="1" applyFill="1" applyBorder="1" applyAlignment="1" applyProtection="1">
      <alignment/>
      <protection/>
    </xf>
    <xf numFmtId="166" fontId="0" fillId="0" borderId="7" xfId="0" applyNumberFormat="1" applyBorder="1" applyAlignment="1" applyProtection="1">
      <alignment/>
      <protection/>
    </xf>
    <xf numFmtId="164" fontId="0" fillId="6" borderId="23" xfId="0" applyFill="1" applyBorder="1" applyAlignment="1" applyProtection="1">
      <alignment/>
      <protection/>
    </xf>
    <xf numFmtId="164" fontId="0" fillId="6" borderId="26" xfId="0" applyFill="1" applyBorder="1" applyAlignment="1" applyProtection="1">
      <alignment/>
      <protection locked="0"/>
    </xf>
    <xf numFmtId="164" fontId="0" fillId="6" borderId="44" xfId="0" applyFill="1" applyBorder="1" applyAlignment="1" applyProtection="1">
      <alignment/>
      <protection locked="0"/>
    </xf>
    <xf numFmtId="166" fontId="0" fillId="6" borderId="10" xfId="0" applyNumberFormat="1" applyFont="1" applyFill="1" applyBorder="1" applyAlignment="1" applyProtection="1">
      <alignment/>
      <protection/>
    </xf>
    <xf numFmtId="165" fontId="0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166" fontId="6" fillId="0" borderId="6" xfId="0" applyNumberFormat="1" applyFont="1" applyBorder="1" applyAlignment="1">
      <alignment/>
    </xf>
    <xf numFmtId="164" fontId="0" fillId="7" borderId="5" xfId="0" applyFill="1" applyBorder="1" applyAlignment="1" applyProtection="1">
      <alignment/>
      <protection locked="0"/>
    </xf>
    <xf numFmtId="164" fontId="0" fillId="7" borderId="6" xfId="0" applyFill="1" applyBorder="1" applyAlignment="1" applyProtection="1">
      <alignment/>
      <protection locked="0"/>
    </xf>
    <xf numFmtId="164" fontId="0" fillId="7" borderId="6" xfId="0" applyFill="1" applyBorder="1" applyAlignment="1">
      <alignment/>
    </xf>
    <xf numFmtId="164" fontId="0" fillId="7" borderId="6" xfId="0" applyNumberFormat="1" applyFont="1" applyFill="1" applyBorder="1" applyAlignment="1" applyProtection="1">
      <alignment/>
      <protection locked="0"/>
    </xf>
    <xf numFmtId="165" fontId="0" fillId="7" borderId="6" xfId="0" applyNumberFormat="1" applyFill="1" applyBorder="1" applyAlignment="1">
      <alignment/>
    </xf>
    <xf numFmtId="166" fontId="6" fillId="7" borderId="6" xfId="0" applyNumberFormat="1" applyFont="1" applyFill="1" applyBorder="1" applyAlignment="1">
      <alignment/>
    </xf>
    <xf numFmtId="164" fontId="0" fillId="7" borderId="7" xfId="0" applyFill="1" applyBorder="1" applyAlignment="1" applyProtection="1">
      <alignment/>
      <protection locked="0"/>
    </xf>
    <xf numFmtId="165" fontId="0" fillId="0" borderId="6" xfId="0" applyNumberFormat="1" applyBorder="1" applyAlignment="1">
      <alignment/>
    </xf>
    <xf numFmtId="164" fontId="0" fillId="0" borderId="6" xfId="0" applyFill="1" applyBorder="1" applyAlignment="1">
      <alignment/>
    </xf>
    <xf numFmtId="165" fontId="0" fillId="0" borderId="6" xfId="0" applyNumberFormat="1" applyFill="1" applyBorder="1" applyAlignment="1">
      <alignment/>
    </xf>
    <xf numFmtId="166" fontId="6" fillId="0" borderId="6" xfId="0" applyNumberFormat="1" applyFont="1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45" xfId="0" applyBorder="1" applyAlignment="1">
      <alignment/>
    </xf>
    <xf numFmtId="164" fontId="0" fillId="0" borderId="30" xfId="0" applyNumberFormat="1" applyFont="1" applyBorder="1" applyAlignment="1">
      <alignment/>
    </xf>
    <xf numFmtId="164" fontId="6" fillId="0" borderId="30" xfId="0" applyFont="1" applyBorder="1" applyAlignment="1">
      <alignment/>
    </xf>
    <xf numFmtId="166" fontId="6" fillId="0" borderId="30" xfId="0" applyNumberFormat="1" applyFont="1" applyBorder="1" applyAlignment="1">
      <alignment/>
    </xf>
    <xf numFmtId="164" fontId="6" fillId="0" borderId="31" xfId="0" applyFont="1" applyBorder="1" applyAlignment="1">
      <alignment/>
    </xf>
    <xf numFmtId="164" fontId="0" fillId="0" borderId="5" xfId="0" applyBorder="1" applyAlignment="1">
      <alignment/>
    </xf>
    <xf numFmtId="164" fontId="0" fillId="6" borderId="5" xfId="0" applyFill="1" applyBorder="1" applyAlignment="1">
      <alignment/>
    </xf>
    <xf numFmtId="164" fontId="0" fillId="6" borderId="23" xfId="0" applyFill="1" applyBorder="1" applyAlignment="1">
      <alignment/>
    </xf>
    <xf numFmtId="164" fontId="0" fillId="6" borderId="26" xfId="0" applyNumberFormat="1" applyFill="1" applyBorder="1" applyAlignment="1" applyProtection="1">
      <alignment/>
      <protection locked="0"/>
    </xf>
    <xf numFmtId="166" fontId="0" fillId="6" borderId="26" xfId="0" applyNumberFormat="1" applyFill="1" applyBorder="1" applyAlignment="1" applyProtection="1">
      <alignment/>
      <protection locked="0"/>
    </xf>
    <xf numFmtId="166" fontId="6" fillId="6" borderId="26" xfId="0" applyNumberFormat="1" applyFont="1" applyFill="1" applyBorder="1" applyAlignment="1" applyProtection="1">
      <alignment/>
      <protection locked="0"/>
    </xf>
    <xf numFmtId="164" fontId="0" fillId="0" borderId="30" xfId="0" applyNumberFormat="1" applyBorder="1" applyAlignment="1">
      <alignment/>
    </xf>
    <xf numFmtId="166" fontId="0" fillId="0" borderId="30" xfId="0" applyNumberFormat="1" applyBorder="1" applyAlignment="1">
      <alignment/>
    </xf>
    <xf numFmtId="164" fontId="0" fillId="4" borderId="6" xfId="0" applyFont="1" applyFill="1" applyBorder="1" applyAlignment="1" applyProtection="1">
      <alignment/>
      <protection locked="0"/>
    </xf>
    <xf numFmtId="164" fontId="0" fillId="8" borderId="6" xfId="0" applyFill="1" applyBorder="1" applyAlignment="1" applyProtection="1">
      <alignment/>
      <protection locked="0"/>
    </xf>
    <xf numFmtId="164" fontId="0" fillId="2" borderId="6" xfId="0" applyFill="1" applyBorder="1" applyAlignment="1" applyProtection="1">
      <alignment/>
      <protection locked="0"/>
    </xf>
    <xf numFmtId="164" fontId="0" fillId="4" borderId="6" xfId="0" applyFill="1" applyBorder="1" applyAlignment="1" applyProtection="1">
      <alignment/>
      <protection locked="0"/>
    </xf>
    <xf numFmtId="164" fontId="0" fillId="5" borderId="6" xfId="0" applyFill="1" applyBorder="1" applyAlignment="1" applyProtection="1">
      <alignment/>
      <protection locked="0"/>
    </xf>
    <xf numFmtId="164" fontId="0" fillId="4" borderId="7" xfId="0" applyFill="1" applyBorder="1" applyAlignment="1" applyProtection="1">
      <alignment/>
      <protection locked="0"/>
    </xf>
    <xf numFmtId="165" fontId="0" fillId="6" borderId="6" xfId="0" applyNumberFormat="1" applyFill="1" applyBorder="1" applyAlignment="1">
      <alignment/>
    </xf>
    <xf numFmtId="166" fontId="6" fillId="6" borderId="6" xfId="0" applyNumberFormat="1" applyFont="1" applyFill="1" applyBorder="1" applyAlignment="1">
      <alignment/>
    </xf>
    <xf numFmtId="164" fontId="0" fillId="5" borderId="6" xfId="0" applyFont="1" applyFill="1" applyBorder="1" applyAlignment="1" applyProtection="1">
      <alignment/>
      <protection locked="0"/>
    </xf>
    <xf numFmtId="164" fontId="0" fillId="6" borderId="23" xfId="0" applyFill="1" applyBorder="1" applyAlignment="1" applyProtection="1">
      <alignment/>
      <protection locked="0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6" fontId="12" fillId="6" borderId="6" xfId="0" applyNumberFormat="1" applyFont="1" applyFill="1" applyBorder="1" applyAlignment="1">
      <alignment/>
    </xf>
    <xf numFmtId="164" fontId="0" fillId="0" borderId="0" xfId="0" applyAlignment="1">
      <alignment/>
    </xf>
    <xf numFmtId="164" fontId="6" fillId="0" borderId="6" xfId="0" applyNumberFormat="1" applyFont="1" applyBorder="1" applyAlignment="1" applyProtection="1">
      <alignment/>
      <protection locked="0"/>
    </xf>
    <xf numFmtId="164" fontId="0" fillId="2" borderId="30" xfId="0" applyFill="1" applyBorder="1" applyAlignment="1">
      <alignment/>
    </xf>
    <xf numFmtId="164" fontId="6" fillId="0" borderId="3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276225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CCCCC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 Vicenza
Campo:    Palladio
 Il:  6.4.2011  ora 19.05
Inizio 11,14 fine 13,09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190500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SAN MARTINO    
Campo:    
 il: 13-7-11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114300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03885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  SAN MARTINO  
Campo:    
 il: 31-8-11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190500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07695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 COPPA VENETO
Giocata a:  SAN MARTINO   
Campo:    
 il: 25-9-11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190500</xdr:colOff>
      <xdr:row>5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143625" y="180975"/>
          <a:ext cx="2257425" cy="73342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 COPPA VENETO
Giocata a:  SAN MARTINO   
Campo:    
 il: 25-9-11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276225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CCCCC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ubder 21
Giocata a:  SMBJ
Campo:   SMBJ
 Il:  14.4.2011 17.00
Inizio 17,30 fine 19,23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276225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 Under 21
Giocata a:  Brescia
Campo:    
 Il: 21.4.2011 ore 16,50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276225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 Under 21
Giocata a: Castelfranco
Campo:   comunale
 Il:  4-5-2011 ore 17,05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276225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  SAN MARTNO  
Campo:    
 il: 12-5-11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314325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03885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   PONZANO V 
Campo:    
 il: 19-5-11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161925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029325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  SAN MARTINO  
Campo:    
 il: 26-5-11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295275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115050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VERONA    
Campo:    
 il: 30-6-11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19050</xdr:rowOff>
    </xdr:from>
    <xdr:to>
      <xdr:col>28</xdr:col>
      <xdr:colOff>180975</xdr:colOff>
      <xdr:row>5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991225" y="180975"/>
          <a:ext cx="2257425" cy="752475"/>
        </a:xfrm>
        <a:prstGeom prst="rect">
          <a:avLst/>
        </a:prstGeom>
        <a:solidFill>
          <a:srgbClr val="FFFFFF"/>
        </a:solidFill>
        <a:ln w="38160" cmpd="sng">
          <a:solidFill>
            <a:srgbClr val="E6E6E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Partita: UNDER 21
Giocata a: ROVIGO   
Campo:    
 il: 6-7-11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="60" zoomScaleNormal="60" workbookViewId="0" topLeftCell="A1">
      <selection activeCell="D25" sqref="D25"/>
    </sheetView>
  </sheetViews>
  <sheetFormatPr defaultColWidth="9.140625" defaultRowHeight="12.75"/>
  <cols>
    <col min="1" max="3" width="3.57421875" style="0" customWidth="1"/>
    <col min="4" max="4" width="4.140625" style="0" customWidth="1"/>
    <col min="5" max="6" width="3.57421875" style="0" customWidth="1"/>
    <col min="7" max="7" width="20.7109375" style="0" customWidth="1"/>
    <col min="8" max="12" width="4.28125" style="0" customWidth="1"/>
    <col min="13" max="13" width="4.140625" style="0" customWidth="1"/>
    <col min="14" max="16" width="4.28125" style="0" customWidth="1"/>
    <col min="17" max="18" width="6.28125" style="0" customWidth="1"/>
    <col min="19" max="29" width="4.28125" style="0" customWidth="1"/>
  </cols>
  <sheetData>
    <row r="1" spans="1:34" s="3" customFormat="1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H1" s="4"/>
    </row>
    <row r="2" spans="1:30" ht="12.75">
      <c r="A2" s="5" t="s">
        <v>29</v>
      </c>
      <c r="B2" s="5"/>
      <c r="C2" s="5"/>
      <c r="D2" s="5"/>
      <c r="E2" s="5"/>
      <c r="F2" s="5"/>
      <c r="G2" s="6" t="s">
        <v>30</v>
      </c>
      <c r="H2" s="7" t="s">
        <v>31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 t="s">
        <v>29</v>
      </c>
    </row>
    <row r="3" spans="1:30" ht="12.75">
      <c r="A3" s="9" t="s">
        <v>32</v>
      </c>
      <c r="B3" s="10" t="s">
        <v>33</v>
      </c>
      <c r="C3" s="10" t="s">
        <v>34</v>
      </c>
      <c r="D3" s="10" t="s">
        <v>35</v>
      </c>
      <c r="E3" s="10" t="s">
        <v>36</v>
      </c>
      <c r="F3" s="10" t="s">
        <v>37</v>
      </c>
      <c r="G3" s="6"/>
      <c r="H3" s="10" t="s">
        <v>38</v>
      </c>
      <c r="I3" s="10" t="s">
        <v>39</v>
      </c>
      <c r="J3" s="10" t="s">
        <v>40</v>
      </c>
      <c r="K3" s="10" t="s">
        <v>41</v>
      </c>
      <c r="L3" s="10" t="s">
        <v>42</v>
      </c>
      <c r="M3" s="10" t="s">
        <v>43</v>
      </c>
      <c r="N3" s="10" t="s">
        <v>44</v>
      </c>
      <c r="O3" s="10" t="s">
        <v>45</v>
      </c>
      <c r="P3" s="10" t="s">
        <v>46</v>
      </c>
      <c r="Q3" s="10" t="s">
        <v>47</v>
      </c>
      <c r="R3" s="10" t="s">
        <v>48</v>
      </c>
      <c r="S3" s="10" t="s">
        <v>49</v>
      </c>
      <c r="T3" s="10" t="s">
        <v>50</v>
      </c>
      <c r="U3" s="10" t="s">
        <v>51</v>
      </c>
      <c r="V3" s="10" t="s">
        <v>52</v>
      </c>
      <c r="W3" s="10" t="s">
        <v>53</v>
      </c>
      <c r="X3" s="10" t="s">
        <v>54</v>
      </c>
      <c r="Y3" s="10" t="s">
        <v>55</v>
      </c>
      <c r="Z3" s="10" t="s">
        <v>56</v>
      </c>
      <c r="AA3" s="10" t="s">
        <v>57</v>
      </c>
      <c r="AB3" s="10" t="s">
        <v>58</v>
      </c>
      <c r="AC3" s="11" t="s">
        <v>59</v>
      </c>
      <c r="AD3" s="11" t="s">
        <v>28</v>
      </c>
    </row>
    <row r="4" spans="1:30" ht="12.75">
      <c r="A4" s="12">
        <f>SUM(1^g!A10+'2^g '!A10+3^g!A10+'4^g '!A10+5^g!A10+6^g!A10+7^g!A10+8^g!A10+9^g!A10+'10^g'!A10+'11^g'!A10+'12^g'!A10+'13^g'!A10)</f>
        <v>6</v>
      </c>
      <c r="B4" s="13">
        <f>SUM(1^g!B10+'2^g '!B10+3^g!B10+'4^g '!B10+5^g!B10+6^g!B10+7^g!B10+8^g!B10+9^g!B10+'10^g'!B10+'11^g'!B10+'12^g'!B10+'13^g'!B10)</f>
        <v>2</v>
      </c>
      <c r="C4" s="13">
        <f>SUM(1^g!C10+'2^g '!C10+3^g!C10+'4^g '!C10+5^g!C10+6^g!C10+7^g!C10+8^g!C10+9^g!C10+'10^g'!C10+'11^g'!C10+'12^g'!C10+'13^g'!C10)</f>
        <v>2</v>
      </c>
      <c r="D4" s="13">
        <f>SUM(A4:C4)</f>
        <v>10</v>
      </c>
      <c r="E4" s="13">
        <f>SUM(1^g!E10+'2^g '!E10+3^g!E10+'4^g '!E10+5^g!E10+6^g!E10+7^g!E10+8^g!E10+9^g!E10+'10^g'!E10+'11^g'!E10+'12^g'!E10+'13^g'!E10)</f>
        <v>48</v>
      </c>
      <c r="F4" s="13">
        <f>SUM(1^g!F10+'2^g '!F10+3^g!F10+'4^g '!F10+5^g!F10+6^g!F10+7^g!F10+8^g!F10+9^g!F10+'10^g'!F10+'11^g'!F10+'12^g'!F10+'13^g'!F10)</f>
        <v>0</v>
      </c>
      <c r="G4" s="14" t="s">
        <v>60</v>
      </c>
      <c r="H4" s="13">
        <f>SUM(1^g!H10+'2^g '!H10+3^g!H10+'4^g '!H10+5^g!H10+6^g!H10+7^g!H10+8^g!H10+9^g!H10+'10^g'!H10+'11^g'!H10+'12^g'!H10+'13^g'!H10)</f>
        <v>24</v>
      </c>
      <c r="I4" s="13">
        <f>SUM(1^g!I10+'2^g '!I10+3^g!I10+'4^g '!I10+5^g!I10+6^g!I10+7^g!I10+8^g!I10+9^g!I10+'10^g'!I10+'11^g'!I10+'12^g'!I10+'13^g'!I10)</f>
        <v>17</v>
      </c>
      <c r="J4" s="13">
        <f>SUM(1^g!J10+'2^g '!J10+3^g!J10+'4^g '!J10+5^g!J10+6^g!J10+7^g!J10+8^g!J10+9^g!J10+'10^g'!J10+'11^g'!J10+'12^g'!J10+'13^g'!J10)</f>
        <v>2</v>
      </c>
      <c r="K4" s="13">
        <f>SUM(1^g!K10+'2^g '!K10+3^g!K10+'4^g '!K10+5^g!K10+6^g!K10+7^g!K10+8^g!K10+9^g!K10+'10^g'!K10+'11^g'!K10+'12^g'!K10+'13^g'!K10)</f>
        <v>2</v>
      </c>
      <c r="L4" s="13">
        <f>SUM(1^g!L10+'2^g '!L10+3^g!L10+'4^g '!L10+5^g!L10+6^g!L10+7^g!L10+8^g!L10+9^g!L10+'10^g'!L10+'11^g'!L10+'12^g'!L10+'13^g'!L10)</f>
        <v>0</v>
      </c>
      <c r="M4" s="13">
        <f>SUM(1^g!M10+'2^g '!M10+3^g!M10+'4^g '!M10+5^g!M10+6^g!M10+7^g!M10+8^g!M10+9^g!M10+'10^g'!M10+'11^g'!M10+'12^g'!M10+'13^g'!M10)</f>
        <v>0</v>
      </c>
      <c r="N4" s="13">
        <f>SUM(1^g!N10+'2^g '!N10+3^g!N10+'4^g '!N10+5^g!N10+6^g!N10+7^g!N10+8^g!N10+9^g!N10+'10^g'!N10+'11^g'!N10+'12^g'!N10+'13^g'!N10)</f>
        <v>0</v>
      </c>
      <c r="O4" s="13">
        <f>SUM(1^g!O10+'2^g '!O10+3^g!O10+'4^g '!O10+5^g!O10+6^g!O10+7^g!O10+8^g!O10+9^g!O10+'10^g'!O10+'11^g'!O10+'12^g'!O10+'13^g'!O10)</f>
        <v>2</v>
      </c>
      <c r="P4" s="13">
        <f>SUM(1^g!P10+'2^g '!P10+3^g!P10+'4^g '!P10+5^g!P10+6^g!P10+7^g!P10+8^g!P10+9^g!P10+'10^g'!P10+'11^g'!P10+'12^g'!P10+'13^g'!P10)</f>
        <v>3</v>
      </c>
      <c r="Q4" s="15">
        <f>IF(I4=0,0,J4/I4*1000)</f>
        <v>117.6470588235294</v>
      </c>
      <c r="R4" s="15">
        <f>IF(I4=0,0,O4/I4*1000)</f>
        <v>117.6470588235294</v>
      </c>
      <c r="S4" s="13">
        <f>SUM(1^g!S10+'2^g '!S10+3^g!S10+'4^g '!S10+5^g!S10+6^g!S10+7^g!S10+8^g!S10+9^g!S10+'10^g'!S10+'11^g'!S10+'12^g'!S10+'13^g'!S10)</f>
        <v>7</v>
      </c>
      <c r="T4" s="13">
        <f>SUM(1^g!T10+'2^g '!T10+3^g!T10+'4^g '!T10+5^g!T10+6^g!T10+7^g!T10+8^g!T10+9^g!T10+'10^g'!T10+'11^g'!T10+'12^g'!T10+'13^g'!T10)</f>
        <v>0</v>
      </c>
      <c r="U4" s="13">
        <f>SUM(1^g!U10+'2^g '!U10+3^g!U10+'4^g '!U10+5^g!U10+6^g!U10+7^g!U10+8^g!U10+9^g!U10+'10^g'!U10+'11^g'!U10+'12^g'!U10+'13^g'!U10)</f>
        <v>0</v>
      </c>
      <c r="V4" s="13">
        <f>SUM(1^g!V10+'2^g '!V10+3^g!V10+'4^g '!V10+5^g!V10+6^g!V10+7^g!V10+8^g!V10+9^g!V10+'10^g'!V10+'11^g'!V10+'12^g'!V10+'13^g'!V10)</f>
        <v>0</v>
      </c>
      <c r="W4" s="13">
        <f>SUM(1^g!W10+'2^g '!W10+3^g!W10+'4^g '!W10+5^g!W10+6^g!W10+7^g!W10+8^g!W10+9^g!W10+'10^g'!W10+'11^g'!W10+'12^g'!W10+'13^g'!W10)</f>
        <v>0</v>
      </c>
      <c r="X4" s="13">
        <f>SUM(1^g!X10+'2^g '!X10+3^g!X10+'4^g '!X10+5^g!X10+6^g!X10+7^g!X10+8^g!X10+9^g!X10+'10^g'!X10+'11^g'!X10+'12^g'!X10+'13^g'!X10)</f>
        <v>0</v>
      </c>
      <c r="Y4" s="13">
        <f>SUM(1^g!Y10+'2^g '!Y10+3^g!Y10+'4^g '!Y10+5^g!Y10+6^g!Y10+7^g!Y10+8^g!Y10+9^g!Y10+'10^g'!Y10+'11^g'!Y10+'12^g'!Y10+'13^g'!Y10)</f>
        <v>2</v>
      </c>
      <c r="Z4" s="13">
        <f>SUM(1^g!Z10+'2^g '!Z10+3^g!Z10+'4^g '!Z10+5^g!Z10+6^g!Z10+7^g!Z10+8^g!Z10+9^g!Z10+'10^g'!Z10+'11^g'!Z10+'12^g'!Z10+'13^g'!Z10)</f>
        <v>0</v>
      </c>
      <c r="AA4" s="13">
        <f>SUM(1^g!AA10+'2^g '!AA10+3^g!AA10+'4^g '!AA10+5^g!AA10+6^g!AA10+7^g!AA10+8^g!AA10+9^g!AA10+'10^g'!AA10+'11^g'!AA10+'12^g'!AA10+'13^g'!AA10)</f>
        <v>0</v>
      </c>
      <c r="AB4" s="13">
        <f>SUM(1^g!AB10+'2^g '!AB10+3^g!AB10+'4^g '!AB10+5^g!AB10+6^g!AB10+7^g!AB10+8^g!AB10+9^g!AB10+'10^g'!AB10+'11^g'!AB10+'12^g'!AB10+'13^g'!AB10)</f>
        <v>11</v>
      </c>
      <c r="AC4" s="16">
        <f>SUM(1^g!AC10+'2^g '!AC10+3^g!AC10+'4^g '!AC10+5^g!AC10+6^g!AC10+7^g!AC10+8^g!AC10+9^g!AC10+'10^g'!AC10+'11^g'!AC10+'12^g'!AC10+'13^g'!AC10)</f>
        <v>1</v>
      </c>
      <c r="AD4" s="17">
        <f>IF(D4&gt;0,+(A4+B4)/D4*1000,"")</f>
        <v>800</v>
      </c>
    </row>
    <row r="5" spans="1:30" ht="12.75">
      <c r="A5" s="18">
        <f>SUM(1^g!A11+'2^g '!A11+3^g!A11+'4^g '!A11+5^g!A11+6^g!A11+7^g!A11+8^g!A11+9^g!A11+'10^g'!A11+'11^g'!A11+'12^g'!A11+'13^g'!A11)</f>
        <v>17</v>
      </c>
      <c r="B5" s="19">
        <f>SUM(1^g!B11+'2^g '!B11+3^g!B11+'4^g '!B11+5^g!B11+6^g!B11+7^g!B11+8^g!B11+9^g!B11+'10^g'!B11+'11^g'!B11+'12^g'!B11+'13^g'!B11)</f>
        <v>6</v>
      </c>
      <c r="C5" s="19">
        <f>SUM(1^g!C11+'2^g '!C11+3^g!C11+'4^g '!C11+5^g!C11+6^g!C11+7^g!C11+8^g!C11+9^g!C11+'10^g'!C11+'11^g'!C11+'12^g'!C11+'13^g'!C11)</f>
        <v>1</v>
      </c>
      <c r="D5" s="19">
        <f>SUM(A5:C5)</f>
        <v>24</v>
      </c>
      <c r="E5" s="19">
        <f>SUM(1^g!E11+'2^g '!E11+3^g!E11+'4^g '!E11+5^g!E11+6^g!E11+7^g!E11+8^g!E11+9^g!E11+'10^g'!E11+'11^g'!E11+'12^g'!E11+'13^g'!E11)</f>
        <v>93</v>
      </c>
      <c r="F5" s="19">
        <f>SUM(1^g!F11+'2^g '!F11+3^g!F11+'4^g '!F11+5^g!F11+6^g!F11+7^g!F11+8^g!F11+9^g!F11+'10^g'!F11+'11^g'!F11+'12^g'!F11+'13^g'!F11)</f>
        <v>0</v>
      </c>
      <c r="G5" s="20" t="s">
        <v>61</v>
      </c>
      <c r="H5" s="19">
        <f>SUM(1^g!H11+'2^g '!H11+3^g!H11+'4^g '!H11+5^g!H11+6^g!H11+7^g!H11+8^g!H11+9^g!H11+'10^g'!H11+'11^g'!H11+'12^g'!H11+'13^g'!H11)</f>
        <v>55</v>
      </c>
      <c r="I5" s="19">
        <f>SUM(1^g!I11+'2^g '!I11+3^g!I11+'4^g '!I11+5^g!I11+6^g!I11+7^g!I11+8^g!I11+9^g!I11+'10^g'!I11+'11^g'!I11+'12^g'!I11+'13^g'!I11)</f>
        <v>38</v>
      </c>
      <c r="J5" s="19">
        <f>SUM(1^g!J11+'2^g '!J11+3^g!J11+'4^g '!J11+5^g!J11+6^g!J11+7^g!J11+8^g!J11+9^g!J11+'10^g'!J11+'11^g'!J11+'12^g'!J11+'13^g'!J11)</f>
        <v>10</v>
      </c>
      <c r="K5" s="19">
        <f>SUM(1^g!K11+'2^g '!K11+3^g!K11+'4^g '!K11+5^g!K11+6^g!K11+7^g!K11+8^g!K11+9^g!K11+'10^g'!K11+'11^g'!K11+'12^g'!K11+'13^g'!K11)</f>
        <v>8</v>
      </c>
      <c r="L5" s="19">
        <f>SUM(1^g!L11+'2^g '!L11+3^g!L11+'4^g '!L11+5^g!L11+6^g!L11+7^g!L11+8^g!L11+9^g!L11+'10^g'!L11+'11^g'!L11+'12^g'!L11+'13^g'!L11)</f>
        <v>2</v>
      </c>
      <c r="M5" s="19">
        <f>SUM(1^g!M11+'2^g '!M11+3^g!M11+'4^g '!M11+5^g!M11+6^g!M11+7^g!M11+8^g!M11+9^g!M11+'10^g'!M11+'11^g'!M11+'12^g'!M11+'13^g'!M11)</f>
        <v>0</v>
      </c>
      <c r="N5" s="19">
        <f>SUM(1^g!N11+'2^g '!N11+3^g!N11+'4^g '!N11+5^g!N11+6^g!N11+7^g!N11+8^g!N11+9^g!N11+'10^g'!N11+'11^g'!N11+'12^g'!N11+'13^g'!N11)</f>
        <v>0</v>
      </c>
      <c r="O5" s="19">
        <f>SUM(1^g!O11+'2^g '!O11+3^g!O11+'4^g '!O11+5^g!O11+6^g!O11+7^g!O11+8^g!O11+9^g!O11+'10^g'!O11+'11^g'!O11+'12^g'!O11+'13^g'!O11)</f>
        <v>12</v>
      </c>
      <c r="P5" s="19">
        <f>SUM(1^g!P11+'2^g '!P11+3^g!P11+'4^g '!P11+5^g!P11+6^g!P11+7^g!P11+8^g!P11+9^g!P11+'10^g'!P11+'11^g'!P11+'12^g'!P11+'13^g'!P11)</f>
        <v>12</v>
      </c>
      <c r="Q5" s="21">
        <f>IF(I5=0,0,J5/I5*1000)</f>
        <v>263.1578947368421</v>
      </c>
      <c r="R5" s="21">
        <f>IF(I5=0,0,O5/I5*1000)</f>
        <v>315.7894736842105</v>
      </c>
      <c r="S5" s="19">
        <f>SUM(1^g!S11+'2^g '!S11+3^g!S11+'4^g '!S11+5^g!S11+6^g!S11+7^g!S11+8^g!S11+9^g!S11+'10^g'!S11+'11^g'!S11+'12^g'!S11+'13^g'!S11)</f>
        <v>17</v>
      </c>
      <c r="T5" s="19">
        <f>SUM(1^g!T11+'2^g '!T11+3^g!T11+'4^g '!T11+5^g!T11+6^g!T11+7^g!T11+8^g!T11+9^g!T11+'10^g'!T11+'11^g'!T11+'12^g'!T11+'13^g'!T11)</f>
        <v>0</v>
      </c>
      <c r="U5" s="19">
        <f>SUM(1^g!U11+'2^g '!U11+3^g!U11+'4^g '!U11+5^g!U11+6^g!U11+7^g!U11+8^g!U11+9^g!U11+'10^g'!U11+'11^g'!U11+'12^g'!U11+'13^g'!U11)</f>
        <v>0</v>
      </c>
      <c r="V5" s="19">
        <f>SUM(1^g!V11+'2^g '!V11+3^g!V11+'4^g '!V11+5^g!V11+6^g!V11+7^g!V11+8^g!V11+9^g!V11+'10^g'!V11+'11^g'!V11+'12^g'!V11+'13^g'!V11)</f>
        <v>0</v>
      </c>
      <c r="W5" s="19">
        <f>SUM(1^g!W11+'2^g '!W11+3^g!W11+'4^g '!W11+5^g!W11+6^g!W11+7^g!W11+8^g!W11+9^g!W11+'10^g'!W11+'11^g'!W11+'12^g'!W11+'13^g'!W11)</f>
        <v>0</v>
      </c>
      <c r="X5" s="19">
        <f>SUM(1^g!X11+'2^g '!X11+3^g!X11+'4^g '!X11+5^g!X11+6^g!X11+7^g!X11+8^g!X11+9^g!X11+'10^g'!X11+'11^g'!X11+'12^g'!X11+'13^g'!X11)</f>
        <v>5</v>
      </c>
      <c r="Y5" s="19">
        <f>SUM(1^g!Y11+'2^g '!Y11+3^g!Y11+'4^g '!Y11+5^g!Y11+6^g!Y11+7^g!Y11+8^g!Y11+9^g!Y11+'10^g'!Y11+'11^g'!Y11+'12^g'!Y11+'13^g'!Y11)</f>
        <v>0</v>
      </c>
      <c r="Z5" s="19">
        <f>SUM(1^g!Z11+'2^g '!Z11+3^g!Z11+'4^g '!Z11+5^g!Z11+6^g!Z11+7^g!Z11+8^g!Z11+9^g!Z11+'10^g'!Z11+'11^g'!Z11+'12^g'!Z11+'13^g'!Z11)</f>
        <v>0</v>
      </c>
      <c r="AA5" s="19">
        <f>SUM(1^g!AA11+'2^g '!AA11+3^g!AA11+'4^g '!AA11+5^g!AA11+6^g!AA11+7^g!AA11+8^g!AA11+9^g!AA11+'10^g'!AA11+'11^g'!AA11+'12^g'!AA11+'13^g'!AA11)</f>
        <v>0</v>
      </c>
      <c r="AB5" s="19">
        <f>SUM(1^g!AB11+'2^g '!AB11+3^g!AB11+'4^g '!AB11+5^g!AB11+6^g!AB11+7^g!AB11+8^g!AB11+9^g!AB11+'10^g'!AB11+'11^g'!AB11+'12^g'!AB11+'13^g'!AB11)</f>
        <v>13</v>
      </c>
      <c r="AC5" s="22">
        <f>SUM(1^g!AC11+'2^g '!AC11+3^g!AC11+'4^g '!AC11+5^g!AC11+6^g!AC11+7^g!AC11+8^g!AC11+9^g!AC11+'10^g'!AC11+'11^g'!AC11+'12^g'!AC11+'13^g'!AC11)</f>
        <v>5</v>
      </c>
      <c r="AD5" s="23">
        <f>IF(D5&gt;0,+(A5+B5)/D5*1000,"")</f>
        <v>958.3333333333334</v>
      </c>
    </row>
    <row r="6" spans="1:30" ht="12.75">
      <c r="A6" s="24">
        <f>SUM(1^g!A12+'2^g '!A12+3^g!A12+'4^g '!A12+5^g!A12+6^g!A12+7^g!A12+8^g!A12+9^g!A12+'10^g'!A12+'11^g'!A12+'12^g'!A12+'13^g'!A12)</f>
        <v>9</v>
      </c>
      <c r="B6" s="25">
        <f>SUM(1^g!B12+'2^g '!B12+3^g!B12+'4^g '!B12+5^g!B12+6^g!B12+7^g!B12+8^g!B12+9^g!B12+'10^g'!B12+'11^g'!B12+'12^g'!B12+'13^g'!B12)</f>
        <v>14</v>
      </c>
      <c r="C6" s="25">
        <f>SUM(1^g!C12+'2^g '!C12+3^g!C12+'4^g '!C12+5^g!C12+6^g!C12+7^g!C12+8^g!C12+9^g!C12+'10^g'!C12+'11^g'!C12+'12^g'!C12+'13^g'!C12)</f>
        <v>2</v>
      </c>
      <c r="D6" s="25">
        <f>SUM(A6:C6)</f>
        <v>25</v>
      </c>
      <c r="E6" s="25">
        <f>SUM(1^g!E12+'2^g '!E12+3^g!E12+'4^g '!E12+5^g!E12+6^g!E12+7^g!E12+8^g!E12+9^g!E12+'10^g'!E12+'11^g'!E12+'12^g'!E12+'13^g'!E12)</f>
        <v>93</v>
      </c>
      <c r="F6" s="25">
        <f>SUM(1^g!F12+'2^g '!F12+3^g!F12+'4^g '!F12+5^g!F12+6^g!F12+7^g!F12+8^g!F12+9^g!F12+'10^g'!F12+'11^g'!F12+'12^g'!F12+'13^g'!F12)</f>
        <v>1</v>
      </c>
      <c r="G6" s="26" t="s">
        <v>62</v>
      </c>
      <c r="H6" s="25">
        <f>SUM(1^g!H12+'2^g '!H12+3^g!H12+'4^g '!H12+5^g!H12+6^g!H12+7^g!H12+8^g!H12+9^g!H12+'10^g'!H12+'11^g'!H12+'12^g'!H12+'13^g'!H12)</f>
        <v>51</v>
      </c>
      <c r="I6" s="25">
        <f>SUM(1^g!I12+'2^g '!I12+3^g!I12+'4^g '!I12+5^g!I12+6^g!I12+7^g!I12+8^g!I12+9^g!I12+'10^g'!I12+'11^g'!I12+'12^g'!I12+'13^g'!I12)</f>
        <v>43</v>
      </c>
      <c r="J6" s="25">
        <f>SUM(1^g!J12+'2^g '!J12+3^g!J12+'4^g '!J12+5^g!J12+6^g!J12+7^g!J12+8^g!J12+9^g!J12+'10^g'!J12+'11^g'!J12+'12^g'!J12+'13^g'!J12)</f>
        <v>7</v>
      </c>
      <c r="K6" s="25">
        <f>SUM(1^g!K12+'2^g '!K12+3^g!K12+'4^g '!K12+5^g!K12+6^g!K12+7^g!K12+8^g!K12+9^g!K12+'10^g'!K12+'11^g'!K12+'12^g'!K12+'13^g'!K12)</f>
        <v>6</v>
      </c>
      <c r="L6" s="25">
        <f>SUM(1^g!L12+'2^g '!L12+3^g!L12+'4^g '!L12+5^g!L12+6^g!L12+7^g!L12+8^g!L12+9^g!L12+'10^g'!L12+'11^g'!L12+'12^g'!L12+'13^g'!L12)</f>
        <v>0</v>
      </c>
      <c r="M6" s="25">
        <f>SUM(1^g!M12+'2^g '!M12+3^g!M12+'4^g '!M12+5^g!M12+6^g!M12+7^g!M12+8^g!M12+9^g!M12+'10^g'!M12+'11^g'!M12+'12^g'!M12+'13^g'!M12)</f>
        <v>1</v>
      </c>
      <c r="N6" s="25">
        <f>SUM(1^g!N12+'2^g '!N12+3^g!N12+'4^g '!N12+5^g!N12+6^g!N12+7^g!N12+8^g!N12+9^g!N12+'10^g'!N12+'11^g'!N12+'12^g'!N12+'13^g'!N12)</f>
        <v>0</v>
      </c>
      <c r="O6" s="25">
        <f>SUM(1^g!O12+'2^g '!O12+3^g!O12+'4^g '!O12+5^g!O12+6^g!O12+7^g!O12+8^g!O12+9^g!O12+'10^g'!O12+'11^g'!O12+'12^g'!O12+'13^g'!O12)</f>
        <v>9</v>
      </c>
      <c r="P6" s="25">
        <f>SUM(1^g!P12+'2^g '!P12+3^g!P12+'4^g '!P12+5^g!P12+6^g!P12+7^g!P12+8^g!P12+9^g!P12+'10^g'!P12+'11^g'!P12+'12^g'!P12+'13^g'!P12)</f>
        <v>9</v>
      </c>
      <c r="Q6" s="27">
        <f>IF(I6=0,0,J6/I6*1000)</f>
        <v>162.79069767441862</v>
      </c>
      <c r="R6" s="27">
        <f>IF(I6=0,0,O6/I6*1000)</f>
        <v>209.30232558139537</v>
      </c>
      <c r="S6" s="25">
        <f>SUM(1^g!S12+'2^g '!S12+3^g!S12+'4^g '!S12+5^g!S12+6^g!S12+7^g!S12+8^g!S12+9^g!S12+'10^g'!S12+'11^g'!S12+'12^g'!S12+'13^g'!S12)</f>
        <v>7</v>
      </c>
      <c r="T6" s="25">
        <f>SUM(1^g!T12+'2^g '!T12+3^g!T12+'4^g '!T12+5^g!T12+6^g!T12+7^g!T12+8^g!T12+9^g!T12+'10^g'!T12+'11^g'!T12+'12^g'!T12+'13^g'!T12)</f>
        <v>0</v>
      </c>
      <c r="U6" s="25">
        <f>SUM(1^g!U12+'2^g '!U12+3^g!U12+'4^g '!U12+5^g!U12+6^g!U12+7^g!U12+8^g!U12+9^g!U12+'10^g'!U12+'11^g'!U12+'12^g'!U12+'13^g'!U12)</f>
        <v>2</v>
      </c>
      <c r="V6" s="25">
        <f>SUM(1^g!V12+'2^g '!V12+3^g!V12+'4^g '!V12+5^g!V12+6^g!V12+7^g!V12+8^g!V12+9^g!V12+'10^g'!V12+'11^g'!V12+'12^g'!V12+'13^g'!V12)</f>
        <v>1</v>
      </c>
      <c r="W6" s="25">
        <f>SUM(1^g!W12+'2^g '!W12+3^g!W12+'4^g '!W12+5^g!W12+6^g!W12+7^g!W12+8^g!W12+9^g!W12+'10^g'!W12+'11^g'!W12+'12^g'!W12+'13^g'!W12)</f>
        <v>0</v>
      </c>
      <c r="X6" s="25">
        <f>SUM(1^g!X12+'2^g '!X12+3^g!X12+'4^g '!X12+5^g!X12+6^g!X12+7^g!X12+8^g!X12+9^g!X12+'10^g'!X12+'11^g'!X12+'12^g'!X12+'13^g'!X12)</f>
        <v>2</v>
      </c>
      <c r="Y6" s="25">
        <f>SUM(1^g!Y12+'2^g '!Y12+3^g!Y12+'4^g '!Y12+5^g!Y12+6^g!Y12+7^g!Y12+8^g!Y12+9^g!Y12+'10^g'!Y12+'11^g'!Y12+'12^g'!Y12+'13^g'!Y12)</f>
        <v>0</v>
      </c>
      <c r="Z6" s="25">
        <f>SUM(1^g!Z12+'2^g '!Z12+3^g!Z12+'4^g '!Z12+5^g!Z12+6^g!Z12+7^g!Z12+8^g!Z12+9^g!Z12+'10^g'!Z12+'11^g'!Z12+'12^g'!Z12+'13^g'!Z12)</f>
        <v>0</v>
      </c>
      <c r="AA6" s="25">
        <f>SUM(1^g!AA12+'2^g '!AA12+3^g!AA12+'4^g '!AA12+5^g!AA12+6^g!AA12+7^g!AA12+8^g!AA12+9^g!AA12+'10^g'!AA12+'11^g'!AA12+'12^g'!AA12+'13^g'!AA12)</f>
        <v>0</v>
      </c>
      <c r="AB6" s="25">
        <f>SUM(1^g!AB12+'2^g '!AB12+3^g!AB12+'4^g '!AB12+5^g!AB12+6^g!AB12+7^g!AB12+8^g!AB12+9^g!AB12+'10^g'!AB12+'11^g'!AB12+'12^g'!AB12+'13^g'!AB12)</f>
        <v>8</v>
      </c>
      <c r="AC6" s="28">
        <f>SUM(1^g!AC12+'2^g '!AC12+3^g!AC12+'4^g '!AC12+5^g!AC12+6^g!AC12+7^g!AC12+8^g!AC12+9^g!AC12+'10^g'!AC12+'11^g'!AC12+'12^g'!AC12+'13^g'!AC12)</f>
        <v>5</v>
      </c>
      <c r="AD6" s="29">
        <f>IF(D6&gt;0,+(A6+B6)/D6*1000,"")</f>
        <v>920</v>
      </c>
    </row>
    <row r="7" spans="1:30" ht="12.75">
      <c r="A7" s="12">
        <f>SUM(1^g!A13+'2^g '!A13+3^g!A13+'4^g '!A13+5^g!A13+6^g!A13+7^g!A13+8^g!A13+9^g!A13+'10^g'!A13+'11^g'!A13+'12^g'!A13+'13^g'!A13)</f>
        <v>8</v>
      </c>
      <c r="B7" s="13">
        <f>SUM(1^g!B13+'2^g '!B13+3^g!B13+'4^g '!B13+5^g!B13+6^g!B13+7^g!B13+8^g!B13+9^g!B13+'10^g'!B13+'11^g'!B13+'12^g'!B13+'13^g'!B13)</f>
        <v>20</v>
      </c>
      <c r="C7" s="13">
        <f>SUM(1^g!C13+'2^g '!C13+3^g!C13+'4^g '!C13+5^g!C13+6^g!C13+7^g!C13+8^g!C13+9^g!C13+'10^g'!C13+'11^g'!C13+'12^g'!C13+'13^g'!C13)</f>
        <v>4</v>
      </c>
      <c r="D7" s="13">
        <f>SUM(A7:C7)</f>
        <v>32</v>
      </c>
      <c r="E7" s="13">
        <f>SUM(1^g!E13+'2^g '!E13+3^g!E13+'4^g '!E13+5^g!E13+6^g!E13+7^g!E13+8^g!E13+9^g!E13+'10^g'!E13+'11^g'!E13+'12^g'!E13+'13^g'!E13)</f>
        <v>77</v>
      </c>
      <c r="F7" s="13">
        <f>SUM(1^g!F13+'2^g '!F13+3^g!F13+'4^g '!F13+5^g!F13+6^g!F13+7^g!F13+8^g!F13+9^g!F13+'10^g'!F13+'11^g'!F13+'12^g'!F13+'13^g'!F13)</f>
        <v>0</v>
      </c>
      <c r="G7" s="14" t="s">
        <v>63</v>
      </c>
      <c r="H7" s="13">
        <f>SUM(1^g!H13+'2^g '!H13+3^g!H13+'4^g '!H13+5^g!H13+6^g!H13+7^g!H13+8^g!H13+9^g!H13+'10^g'!H13+'11^g'!H13+'12^g'!H13+'13^g'!H13)</f>
        <v>38</v>
      </c>
      <c r="I7" s="13">
        <f>SUM(1^g!I13+'2^g '!I13+3^g!I13+'4^g '!I13+5^g!I13+6^g!I13+7^g!I13+8^g!I13+9^g!I13+'10^g'!I13+'11^g'!I13+'12^g'!I13+'13^g'!I13)</f>
        <v>29</v>
      </c>
      <c r="J7" s="13">
        <f>SUM(1^g!J13+'2^g '!J13+3^g!J13+'4^g '!J13+5^g!J13+6^g!J13+7^g!J13+8^g!J13+9^g!J13+'10^g'!J13+'11^g'!J13+'12^g'!J13+'13^g'!J13)</f>
        <v>4</v>
      </c>
      <c r="K7" s="13">
        <f>SUM(1^g!K13+'2^g '!K13+3^g!K13+'4^g '!K13+5^g!K13+6^g!K13+7^g!K13+8^g!K13+9^g!K13+'10^g'!K13+'11^g'!K13+'12^g'!K13+'13^g'!K13)</f>
        <v>4</v>
      </c>
      <c r="L7" s="13">
        <f>SUM(1^g!L13+'2^g '!L13+3^g!L13+'4^g '!L13+5^g!L13+6^g!L13+7^g!L13+8^g!L13+9^g!L13+'10^g'!L13+'11^g'!L13+'12^g'!L13+'13^g'!L13)</f>
        <v>0</v>
      </c>
      <c r="M7" s="13">
        <f>SUM(1^g!M13+'2^g '!M13+3^g!M13+'4^g '!M13+5^g!M13+6^g!M13+7^g!M13+8^g!M13+9^g!M13+'10^g'!M13+'11^g'!M13+'12^g'!M13+'13^g'!M13)</f>
        <v>0</v>
      </c>
      <c r="N7" s="13">
        <f>SUM(1^g!N13+'2^g '!N13+3^g!N13+'4^g '!N13+5^g!N13+6^g!N13+7^g!N13+8^g!N13+9^g!N13+'10^g'!N13+'11^g'!N13+'12^g'!N13+'13^g'!N13)</f>
        <v>0</v>
      </c>
      <c r="O7" s="13">
        <f>SUM(1^g!O13+'2^g '!O13+3^g!O13+'4^g '!O13+5^g!O13+6^g!O13+7^g!O13+8^g!O13+9^g!O13+'10^g'!O13+'11^g'!O13+'12^g'!O13+'13^g'!O13)</f>
        <v>4</v>
      </c>
      <c r="P7" s="13">
        <f>SUM(1^g!P13+'2^g '!P13+3^g!P13+'4^g '!P13+5^g!P13+6^g!P13+7^g!P13+8^g!P13+9^g!P13+'10^g'!P13+'11^g'!P13+'12^g'!P13+'13^g'!P13)</f>
        <v>2</v>
      </c>
      <c r="Q7" s="15">
        <f>IF(I7=0,0,J7/I7*1000)</f>
        <v>137.9310344827586</v>
      </c>
      <c r="R7" s="15">
        <f>IF(I7=0,0,O7/I7*1000)</f>
        <v>137.9310344827586</v>
      </c>
      <c r="S7" s="13">
        <f>SUM(1^g!S13+'2^g '!S13+3^g!S13+'4^g '!S13+5^g!S13+6^g!S13+7^g!S13+8^g!S13+9^g!S13+'10^g'!S13+'11^g'!S13+'12^g'!S13+'13^g'!S13)</f>
        <v>6</v>
      </c>
      <c r="T7" s="13">
        <f>SUM(1^g!T13+'2^g '!T13+3^g!T13+'4^g '!T13+5^g!T13+6^g!T13+7^g!T13+8^g!T13+9^g!T13+'10^g'!T13+'11^g'!T13+'12^g'!T13+'13^g'!T13)</f>
        <v>0</v>
      </c>
      <c r="U7" s="13">
        <f>SUM(1^g!U13+'2^g '!U13+3^g!U13+'4^g '!U13+5^g!U13+6^g!U13+7^g!U13+8^g!U13+9^g!U13+'10^g'!U13+'11^g'!U13+'12^g'!U13+'13^g'!U13)</f>
        <v>0</v>
      </c>
      <c r="V7" s="13">
        <f>SUM(1^g!V13+'2^g '!V13+3^g!V13+'4^g '!V13+5^g!V13+6^g!V13+7^g!V13+8^g!V13+9^g!V13+'10^g'!V13+'11^g'!V13+'12^g'!V13+'13^g'!V13)</f>
        <v>2</v>
      </c>
      <c r="W7" s="13">
        <f>SUM(1^g!W13+'2^g '!W13+3^g!W13+'4^g '!W13+5^g!W13+6^g!W13+7^g!W13+8^g!W13+9^g!W13+'10^g'!W13+'11^g'!W13+'12^g'!W13+'13^g'!W13)</f>
        <v>0</v>
      </c>
      <c r="X7" s="13">
        <f>SUM(1^g!X13+'2^g '!X13+3^g!X13+'4^g '!X13+5^g!X13+6^g!X13+7^g!X13+8^g!X13+9^g!X13+'10^g'!X13+'11^g'!X13+'12^g'!X13+'13^g'!X13)</f>
        <v>0</v>
      </c>
      <c r="Y7" s="13">
        <f>SUM(1^g!Y13+'2^g '!Y13+3^g!Y13+'4^g '!Y13+5^g!Y13+6^g!Y13+7^g!Y13+8^g!Y13+9^g!Y13+'10^g'!Y13+'11^g'!Y13+'12^g'!Y13+'13^g'!Y13)</f>
        <v>0</v>
      </c>
      <c r="Z7" s="13">
        <f>SUM(1^g!Z13+'2^g '!Z13+3^g!Z13+'4^g '!Z13+5^g!Z13+6^g!Z13+7^g!Z13+8^g!Z13+9^g!Z13+'10^g'!Z13+'11^g'!Z13+'12^g'!Z13+'13^g'!Z13)</f>
        <v>1</v>
      </c>
      <c r="AA7" s="13">
        <f>SUM(1^g!AA13+'2^g '!AA13+3^g!AA13+'4^g '!AA13+5^g!AA13+6^g!AA13+7^g!AA13+8^g!AA13+9^g!AA13+'10^g'!AA13+'11^g'!AA13+'12^g'!AA13+'13^g'!AA13)</f>
        <v>0</v>
      </c>
      <c r="AB7" s="13">
        <f>SUM(1^g!AB13+'2^g '!AB13+3^g!AB13+'4^g '!AB13+5^g!AB13+6^g!AB13+7^g!AB13+8^g!AB13+9^g!AB13+'10^g'!AB13+'11^g'!AB13+'12^g'!AB13+'13^g'!AB13)</f>
        <v>7</v>
      </c>
      <c r="AC7" s="16">
        <f>SUM(1^g!AC13+'2^g '!AC13+3^g!AC13+'4^g '!AC13+5^g!AC13+6^g!AC13+7^g!AC13+8^g!AC13+9^g!AC13+'10^g'!AC13+'11^g'!AC13+'12^g'!AC13+'13^g'!AC13)</f>
        <v>1</v>
      </c>
      <c r="AD7" s="17">
        <f>IF(D7&gt;0,+(A7+B7)/D7*1000,"")</f>
        <v>875</v>
      </c>
    </row>
    <row r="8" spans="1:30" ht="12.75">
      <c r="A8" s="18">
        <f>SUM(1^g!A14+'2^g '!A14+3^g!A14+'4^g '!A14+5^g!A14+6^g!A14+7^g!A14+8^g!A14+9^g!A14+'10^g'!A14+'11^g'!A14+'12^g'!A14+'13^g'!A14)</f>
        <v>5</v>
      </c>
      <c r="B8" s="19">
        <f>SUM(1^g!B14+'2^g '!B14+3^g!B14+'4^g '!B14+5^g!B14+6^g!B14+7^g!B14+8^g!B14+9^g!B14+'10^g'!B14+'11^g'!B14+'12^g'!B14+'13^g'!B14)</f>
        <v>2</v>
      </c>
      <c r="C8" s="19">
        <f>SUM(1^g!C14+'2^g '!C14+3^g!C14+'4^g '!C14+5^g!C14+6^g!C14+7^g!C14+8^g!C14+9^g!C14+'10^g'!C14+'11^g'!C14+'12^g'!C14+'13^g'!C14)</f>
        <v>4</v>
      </c>
      <c r="D8" s="19">
        <f>SUM(A8:C8)</f>
        <v>11</v>
      </c>
      <c r="E8" s="19">
        <f>SUM(1^g!E14+'2^g '!E14+3^g!E14+'4^g '!E14+5^g!E14+6^g!E14+7^g!E14+8^g!E14+9^g!E14+'10^g'!E14+'11^g'!E14+'12^g'!E14+'13^g'!E14)</f>
        <v>64</v>
      </c>
      <c r="F8" s="19">
        <f>SUM(1^g!F14+'2^g '!F14+3^g!F14+'4^g '!F14+5^g!F14+6^g!F14+7^g!F14+8^g!F14+9^g!F14+'10^g'!F14+'11^g'!F14+'12^g'!F14+'13^g'!F14)</f>
        <v>0</v>
      </c>
      <c r="G8" s="20" t="s">
        <v>64</v>
      </c>
      <c r="H8" s="19">
        <f>SUM(1^g!H14+'2^g '!H14+3^g!H14+'4^g '!H14+5^g!H14+6^g!H14+7^g!H14+8^g!H14+9^g!H14+'10^g'!H14+'11^g'!H14+'12^g'!H14+'13^g'!H14)</f>
        <v>31</v>
      </c>
      <c r="I8" s="19">
        <f>SUM(1^g!I14+'2^g '!I14+3^g!I14+'4^g '!I14+5^g!I14+6^g!I14+7^g!I14+8^g!I14+9^g!I14+'10^g'!I14+'11^g'!I14+'12^g'!I14+'13^g'!I14)</f>
        <v>27</v>
      </c>
      <c r="J8" s="19">
        <f>SUM(1^g!J14+'2^g '!J14+3^g!J14+'4^g '!J14+5^g!J14+6^g!J14+7^g!J14+8^g!J14+9^g!J14+'10^g'!J14+'11^g'!J14+'12^g'!J14+'13^g'!J14)</f>
        <v>4</v>
      </c>
      <c r="K8" s="19">
        <f>SUM(1^g!K14+'2^g '!K14+3^g!K14+'4^g '!K14+5^g!K14+6^g!K14+7^g!K14+8^g!K14+9^g!K14+'10^g'!K14+'11^g'!K14+'12^g'!K14+'13^g'!K14)</f>
        <v>4</v>
      </c>
      <c r="L8" s="19">
        <f>SUM(1^g!L14+'2^g '!L14+3^g!L14+'4^g '!L14+5^g!L14+6^g!L14+7^g!L14+8^g!L14+9^g!L14+'10^g'!L14+'11^g'!L14+'12^g'!L14+'13^g'!L14)</f>
        <v>0</v>
      </c>
      <c r="M8" s="19">
        <f>SUM(1^g!M14+'2^g '!M14+3^g!M14+'4^g '!M14+5^g!M14+6^g!M14+7^g!M14+8^g!M14+9^g!M14+'10^g'!M14+'11^g'!M14+'12^g'!M14+'13^g'!M14)</f>
        <v>0</v>
      </c>
      <c r="N8" s="19">
        <f>SUM(1^g!N14+'2^g '!N14+3^g!N14+'4^g '!N14+5^g!N14+6^g!N14+7^g!N14+8^g!N14+9^g!N14+'10^g'!N14+'11^g'!N14+'12^g'!N14+'13^g'!N14)</f>
        <v>0</v>
      </c>
      <c r="O8" s="19">
        <f>SUM(1^g!O14+'2^g '!O14+3^g!O14+'4^g '!O14+5^g!O14+6^g!O14+7^g!O14+8^g!O14+9^g!O14+'10^g'!O14+'11^g'!O14+'12^g'!O14+'13^g'!O14)</f>
        <v>4</v>
      </c>
      <c r="P8" s="19">
        <f>SUM(1^g!P14+'2^g '!P14+3^g!P14+'4^g '!P14+5^g!P14+6^g!P14+7^g!P14+8^g!P14+9^g!P14+'10^g'!P14+'11^g'!P14+'12^g'!P14+'13^g'!P14)</f>
        <v>4</v>
      </c>
      <c r="Q8" s="21">
        <f>IF(I8=0,0,J8/I8*1000)</f>
        <v>148.14814814814815</v>
      </c>
      <c r="R8" s="21">
        <f>IF(I8=0,0,O8/I8*1000)</f>
        <v>148.14814814814815</v>
      </c>
      <c r="S8" s="19">
        <f>SUM(1^g!S14+'2^g '!S14+3^g!S14+'4^g '!S14+5^g!S14+6^g!S14+7^g!S14+8^g!S14+9^g!S14+'10^g'!S14+'11^g'!S14+'12^g'!S14+'13^g'!S14)</f>
        <v>3</v>
      </c>
      <c r="T8" s="19">
        <f>SUM(1^g!T14+'2^g '!T14+3^g!T14+'4^g '!T14+5^g!T14+6^g!T14+7^g!T14+8^g!T14+9^g!T14+'10^g'!T14+'11^g'!T14+'12^g'!T14+'13^g'!T14)</f>
        <v>0</v>
      </c>
      <c r="U8" s="19">
        <f>SUM(1^g!U14+'2^g '!U14+3^g!U14+'4^g '!U14+5^g!U14+6^g!U14+7^g!U14+8^g!U14+9^g!U14+'10^g'!U14+'11^g'!U14+'12^g'!U14+'13^g'!U14)</f>
        <v>0</v>
      </c>
      <c r="V8" s="19">
        <f>SUM(1^g!V14+'2^g '!V14+3^g!V14+'4^g '!V14+5^g!V14+6^g!V14+7^g!V14+8^g!V14+9^g!V14+'10^g'!V14+'11^g'!V14+'12^g'!V14+'13^g'!V14)</f>
        <v>1</v>
      </c>
      <c r="W8" s="19">
        <f>SUM(1^g!W14+'2^g '!W14+3^g!W14+'4^g '!W14+5^g!W14+6^g!W14+7^g!W14+8^g!W14+9^g!W14+'10^g'!W14+'11^g'!W14+'12^g'!W14+'13^g'!W14)</f>
        <v>0</v>
      </c>
      <c r="X8" s="19">
        <f>SUM(1^g!X14+'2^g '!X14+3^g!X14+'4^g '!X14+5^g!X14+6^g!X14+7^g!X14+8^g!X14+9^g!X14+'10^g'!X14+'11^g'!X14+'12^g'!X14+'13^g'!X14)</f>
        <v>1</v>
      </c>
      <c r="Y8" s="19">
        <f>SUM(1^g!Y14+'2^g '!Y14+3^g!Y14+'4^g '!Y14+5^g!Y14+6^g!Y14+7^g!Y14+8^g!Y14+9^g!Y14+'10^g'!Y14+'11^g'!Y14+'12^g'!Y14+'13^g'!Y14)</f>
        <v>0</v>
      </c>
      <c r="Z8" s="19">
        <f>SUM(1^g!Z14+'2^g '!Z14+3^g!Z14+'4^g '!Z14+5^g!Z14+6^g!Z14+7^g!Z14+8^g!Z14+9^g!Z14+'10^g'!Z14+'11^g'!Z14+'12^g'!Z14+'13^g'!Z14)</f>
        <v>0</v>
      </c>
      <c r="AA8" s="19">
        <f>SUM(1^g!AA14+'2^g '!AA14+3^g!AA14+'4^g '!AA14+5^g!AA14+6^g!AA14+7^g!AA14+8^g!AA14+9^g!AA14+'10^g'!AA14+'11^g'!AA14+'12^g'!AA14+'13^g'!AA14)</f>
        <v>0</v>
      </c>
      <c r="AB8" s="19">
        <f>SUM(1^g!AB14+'2^g '!AB14+3^g!AB14+'4^g '!AB14+5^g!AB14+6^g!AB14+7^g!AB14+8^g!AB14+9^g!AB14+'10^g'!AB14+'11^g'!AB14+'12^g'!AB14+'13^g'!AB14)</f>
        <v>14</v>
      </c>
      <c r="AC8" s="22">
        <f>SUM(1^g!AC14+'2^g '!AC14+3^g!AC14+'4^g '!AC14+5^g!AC14+6^g!AC14+7^g!AC14+8^g!AC14+9^g!AC14+'10^g'!AC14+'11^g'!AC14+'12^g'!AC14+'13^g'!AC14)</f>
        <v>2</v>
      </c>
      <c r="AD8" s="23">
        <f>IF(D8&gt;0,+(A8+B8)/D8*1000,"")</f>
        <v>636.3636363636364</v>
      </c>
    </row>
    <row r="9" spans="1:30" ht="12.75">
      <c r="A9" s="24">
        <f>SUM(1^g!A15+'2^g '!A15+3^g!A15+'4^g '!A15+5^g!A15+6^g!A15+7^g!A15+8^g!A15+9^g!A15+'10^g'!A15+'11^g'!A15+'12^g'!A15+'13^g'!A15)</f>
        <v>25</v>
      </c>
      <c r="B9" s="25">
        <f>SUM(1^g!B15+'2^g '!B15+3^g!B15+'4^g '!B15+5^g!B15+6^g!B15+7^g!B15+8^g!B15+9^g!B15+'10^g'!B15+'11^g'!B15+'12^g'!B15+'13^g'!B15)</f>
        <v>8</v>
      </c>
      <c r="C9" s="25">
        <f>SUM(1^g!C15+'2^g '!C15+3^g!C15+'4^g '!C15+5^g!C15+6^g!C15+7^g!C15+8^g!C15+9^g!C15+'10^g'!C15+'11^g'!C15+'12^g'!C15+'13^g'!C15)</f>
        <v>2</v>
      </c>
      <c r="D9" s="25">
        <f>SUM(A9:C9)</f>
        <v>35</v>
      </c>
      <c r="E9" s="25">
        <f>SUM(1^g!E15+'2^g '!E15+3^g!E15+'4^g '!E15+5^g!E15+6^g!E15+7^g!E15+8^g!E15+9^g!E15+'10^g'!E15+'11^g'!E15+'12^g'!E15+'13^g'!E15)</f>
        <v>77</v>
      </c>
      <c r="F9" s="25">
        <f>SUM(1^g!F15+'2^g '!F15+3^g!F15+'4^g '!F15+5^g!F15+6^g!F15+7^g!F15+8^g!F15+9^g!F15+'10^g'!F15+'11^g'!F15+'12^g'!F15+'13^g'!F15)</f>
        <v>0</v>
      </c>
      <c r="G9" s="26" t="s">
        <v>65</v>
      </c>
      <c r="H9" s="25">
        <f>SUM(1^g!H15+'2^g '!H15+3^g!H15+'4^g '!H15+5^g!H15+6^g!H15+7^g!H15+8^g!H15+9^g!H15+'10^g'!H15+'11^g'!H15+'12^g'!H15+'13^g'!H15)</f>
        <v>41</v>
      </c>
      <c r="I9" s="25">
        <f>SUM(1^g!I15+'2^g '!I15+3^g!I15+'4^g '!I15+5^g!I15+6^g!I15+7^g!I15+8^g!I15+9^g!I15+'10^g'!I15+'11^g'!I15+'12^g'!I15+'13^g'!I15)</f>
        <v>30</v>
      </c>
      <c r="J9" s="25">
        <f>SUM(1^g!J15+'2^g '!J15+3^g!J15+'4^g '!J15+5^g!J15+6^g!J15+7^g!J15+8^g!J15+9^g!J15+'10^g'!J15+'11^g'!J15+'12^g'!J15+'13^g'!J15)</f>
        <v>5</v>
      </c>
      <c r="K9" s="25">
        <f>SUM(1^g!K15+'2^g '!K15+3^g!K15+'4^g '!K15+5^g!K15+6^g!K15+7^g!K15+8^g!K15+9^g!K15+'10^g'!K15+'11^g'!K15+'12^g'!K15+'13^g'!K15)</f>
        <v>4</v>
      </c>
      <c r="L9" s="25">
        <f>SUM(1^g!L15+'2^g '!L15+3^g!L15+'4^g '!L15+5^g!L15+6^g!L15+7^g!L15+8^g!L15+9^g!L15+'10^g'!L15+'11^g'!L15+'12^g'!L15+'13^g'!L15)</f>
        <v>0</v>
      </c>
      <c r="M9" s="25">
        <f>SUM(1^g!M15+'2^g '!M15+3^g!M15+'4^g '!M15+5^g!M15+6^g!M15+7^g!M15+8^g!M15+9^g!M15+'10^g'!M15+'11^g'!M15+'12^g'!M15+'13^g'!M15)</f>
        <v>1</v>
      </c>
      <c r="N9" s="25">
        <f>SUM(1^g!N15+'2^g '!N15+3^g!N15+'4^g '!N15+5^g!N15+6^g!N15+7^g!N15+8^g!N15+9^g!N15+'10^g'!N15+'11^g'!N15+'12^g'!N15+'13^g'!N15)</f>
        <v>0</v>
      </c>
      <c r="O9" s="25">
        <f>SUM(1^g!O15+'2^g '!O15+3^g!O15+'4^g '!O15+5^g!O15+6^g!O15+7^g!O15+8^g!O15+9^g!O15+'10^g'!O15+'11^g'!O15+'12^g'!O15+'13^g'!O15)</f>
        <v>7</v>
      </c>
      <c r="P9" s="25">
        <f>SUM(1^g!P15+'2^g '!P15+3^g!P15+'4^g '!P15+5^g!P15+6^g!P15+7^g!P15+8^g!P15+9^g!P15+'10^g'!P15+'11^g'!P15+'12^g'!P15+'13^g'!P15)</f>
        <v>7</v>
      </c>
      <c r="Q9" s="27">
        <f>IF(I9=0,0,J9/I9*1000)</f>
        <v>166.66666666666666</v>
      </c>
      <c r="R9" s="27">
        <f>IF(I9=0,0,O9/I9*1000)</f>
        <v>233.33333333333334</v>
      </c>
      <c r="S9" s="25">
        <f>SUM(1^g!S15+'2^g '!S15+3^g!S15+'4^g '!S15+5^g!S15+6^g!S15+7^g!S15+8^g!S15+9^g!S15+'10^g'!S15+'11^g'!S15+'12^g'!S15+'13^g'!S15)</f>
        <v>10</v>
      </c>
      <c r="T9" s="25">
        <f>SUM(1^g!T15+'2^g '!T15+3^g!T15+'4^g '!T15+5^g!T15+6^g!T15+7^g!T15+8^g!T15+9^g!T15+'10^g'!T15+'11^g'!T15+'12^g'!T15+'13^g'!T15)</f>
        <v>0</v>
      </c>
      <c r="U9" s="25">
        <f>SUM(1^g!U15+'2^g '!U15+3^g!U15+'4^g '!U15+5^g!U15+6^g!U15+7^g!U15+8^g!U15+9^g!U15+'10^g'!U15+'11^g'!U15+'12^g'!U15+'13^g'!U15)</f>
        <v>0</v>
      </c>
      <c r="V9" s="25">
        <f>SUM(1^g!V15+'2^g '!V15+3^g!V15+'4^g '!V15+5^g!V15+6^g!V15+7^g!V15+8^g!V15+9^g!V15+'10^g'!V15+'11^g'!V15+'12^g'!V15+'13^g'!V15)</f>
        <v>1</v>
      </c>
      <c r="W9" s="25">
        <f>SUM(1^g!W15+'2^g '!W15+3^g!W15+'4^g '!W15+5^g!W15+6^g!W15+7^g!W15+8^g!W15+9^g!W15+'10^g'!W15+'11^g'!W15+'12^g'!W15+'13^g'!W15)</f>
        <v>0</v>
      </c>
      <c r="X9" s="25">
        <f>SUM(1^g!X15+'2^g '!X15+3^g!X15+'4^g '!X15+5^g!X15+6^g!X15+7^g!X15+8^g!X15+9^g!X15+'10^g'!X15+'11^g'!X15+'12^g'!X15+'13^g'!X15)</f>
        <v>3</v>
      </c>
      <c r="Y9" s="25">
        <f>SUM(1^g!Y15+'2^g '!Y15+3^g!Y15+'4^g '!Y15+5^g!Y15+6^g!Y15+7^g!Y15+8^g!Y15+9^g!Y15+'10^g'!Y15+'11^g'!Y15+'12^g'!Y15+'13^g'!Y15)</f>
        <v>1</v>
      </c>
      <c r="Z9" s="25">
        <f>SUM(1^g!Z15+'2^g '!Z15+3^g!Z15+'4^g '!Z15+5^g!Z15+6^g!Z15+7^g!Z15+8^g!Z15+9^g!Z15+'10^g'!Z15+'11^g'!Z15+'12^g'!Z15+'13^g'!Z15)</f>
        <v>0</v>
      </c>
      <c r="AA9" s="25">
        <f>SUM(1^g!AA15+'2^g '!AA15+3^g!AA15+'4^g '!AA15+5^g!AA15+6^g!AA15+7^g!AA15+8^g!AA15+9^g!AA15+'10^g'!AA15+'11^g'!AA15+'12^g'!AA15+'13^g'!AA15)</f>
        <v>0</v>
      </c>
      <c r="AB9" s="25">
        <f>SUM(1^g!AB15+'2^g '!AB15+3^g!AB15+'4^g '!AB15+5^g!AB15+6^g!AB15+7^g!AB15+8^g!AB15+9^g!AB15+'10^g'!AB15+'11^g'!AB15+'12^g'!AB15+'13^g'!AB15)</f>
        <v>7</v>
      </c>
      <c r="AC9" s="28">
        <f>SUM(1^g!AC15+'2^g '!AC15+3^g!AC15+'4^g '!AC15+5^g!AC15+6^g!AC15+7^g!AC15+8^g!AC15+9^g!AC15+'10^g'!AC15+'11^g'!AC15+'12^g'!AC15+'13^g'!AC15)</f>
        <v>3</v>
      </c>
      <c r="AD9" s="29">
        <f>IF(D9&gt;0,+(A9+B9)/D9*1000,"")</f>
        <v>942.8571428571429</v>
      </c>
    </row>
    <row r="10" spans="1:30" ht="12.75">
      <c r="A10" s="12">
        <f>SUM(1^g!A16+'2^g '!A16+3^g!A16+'4^g '!A16+5^g!A16+6^g!A16+7^g!A16+8^g!A16+9^g!A16+'10^g'!A16+'11^g'!A16+'12^g'!A16+'13^g'!A16)</f>
        <v>20</v>
      </c>
      <c r="B10" s="13">
        <f>SUM(1^g!B16+'2^g '!B16+3^g!B16+'4^g '!B16+5^g!B16+6^g!B16+7^g!B16+8^g!B16+9^g!B16+'10^g'!B16+'11^g'!B16+'12^g'!B16+'13^g'!B16)</f>
        <v>24</v>
      </c>
      <c r="C10" s="13">
        <f>SUM(1^g!C16+'2^g '!C16+3^g!C16+'4^g '!C16+5^g!C16+6^g!C16+7^g!C16+8^g!C16+9^g!C16+'10^g'!C16+'11^g'!C16+'12^g'!C16+'13^g'!C16)</f>
        <v>13</v>
      </c>
      <c r="D10" s="13">
        <f>SUM(A10:C10)</f>
        <v>57</v>
      </c>
      <c r="E10" s="13">
        <f>SUM(1^g!E16+'2^g '!E16+3^g!E16+'4^g '!E16+5^g!E16+6^g!E16+7^g!E16+8^g!E16+9^g!E16+'10^g'!E16+'11^g'!E16+'12^g'!E16+'13^g'!E16)</f>
        <v>78</v>
      </c>
      <c r="F10" s="13">
        <f>SUM(1^g!F16+'2^g '!F16+3^g!F16+'4^g '!F16+5^g!F16+6^g!F16+7^g!F16+8^g!F16+9^g!F16+'10^g'!F16+'11^g'!F16+'12^g'!F16+'13^g'!F16)</f>
        <v>0</v>
      </c>
      <c r="G10" s="14" t="s">
        <v>66</v>
      </c>
      <c r="H10" s="13">
        <f>SUM(1^g!H16+'2^g '!H16+3^g!H16+'4^g '!H16+5^g!H16+6^g!H16+7^g!H16+8^g!H16+9^g!H16+'10^g'!H16+'11^g'!H16+'12^g'!H16+'13^g'!H16)</f>
        <v>42</v>
      </c>
      <c r="I10" s="13">
        <f>SUM(1^g!I16+'2^g '!I16+3^g!I16+'4^g '!I16+5^g!I16+6^g!I16+7^g!I16+8^g!I16+9^g!I16+'10^g'!I16+'11^g'!I16+'12^g'!I16+'13^g'!I16)</f>
        <v>31</v>
      </c>
      <c r="J10" s="13">
        <f>SUM(1^g!J16+'2^g '!J16+3^g!J16+'4^g '!J16+5^g!J16+6^g!J16+7^g!J16+8^g!J16+9^g!J16+'10^g'!J16+'11^g'!J16+'12^g'!J16+'13^g'!J16)</f>
        <v>14</v>
      </c>
      <c r="K10" s="13">
        <f>SUM(1^g!K16+'2^g '!K16+3^g!K16+'4^g '!K16+5^g!K16+6^g!K16+7^g!K16+8^g!K16+9^g!K16+'10^g'!K16+'11^g'!K16+'12^g'!K16+'13^g'!K16)</f>
        <v>9</v>
      </c>
      <c r="L10" s="13">
        <f>SUM(1^g!L16+'2^g '!L16+3^g!L16+'4^g '!L16+5^g!L16+6^g!L16+7^g!L16+8^g!L16+9^g!L16+'10^g'!L16+'11^g'!L16+'12^g'!L16+'13^g'!L16)</f>
        <v>2</v>
      </c>
      <c r="M10" s="13">
        <f>SUM(1^g!M16+'2^g '!M16+3^g!M16+'4^g '!M16+5^g!M16+6^g!M16+7^g!M16+8^g!M16+9^g!M16+'10^g'!M16+'11^g'!M16+'12^g'!M16+'13^g'!M16)</f>
        <v>2</v>
      </c>
      <c r="N10" s="13">
        <f>SUM(1^g!N16+'2^g '!N16+3^g!N16+'4^g '!N16+5^g!N16+6^g!N16+7^g!N16+8^g!N16+9^g!N16+'10^g'!N16+'11^g'!N16+'12^g'!N16+'13^g'!N16)</f>
        <v>1</v>
      </c>
      <c r="O10" s="13">
        <f>SUM(1^g!O16+'2^g '!O16+3^g!O16+'4^g '!O16+5^g!O16+6^g!O16+7^g!O16+8^g!O16+9^g!O16+'10^g'!O16+'11^g'!O16+'12^g'!O16+'13^g'!O16)</f>
        <v>23</v>
      </c>
      <c r="P10" s="13">
        <f>SUM(1^g!P16+'2^g '!P16+3^g!P16+'4^g '!P16+5^g!P16+6^g!P16+7^g!P16+8^g!P16+9^g!P16+'10^g'!P16+'11^g'!P16+'12^g'!P16+'13^g'!P16)</f>
        <v>14</v>
      </c>
      <c r="Q10" s="15">
        <f>IF(I10=0,0,J10/I10*1000)</f>
        <v>451.61290322580646</v>
      </c>
      <c r="R10" s="15">
        <f>IF(I10=0,0,O10/I10*1000)</f>
        <v>741.9354838709678</v>
      </c>
      <c r="S10" s="13">
        <f>SUM(1^g!S16+'2^g '!S16+3^g!S16+'4^g '!S16+5^g!S16+6^g!S16+7^g!S16+8^g!S16+9^g!S16+'10^g'!S16+'11^g'!S16+'12^g'!S16+'13^g'!S16)</f>
        <v>6</v>
      </c>
      <c r="T10" s="13">
        <f>SUM(1^g!T16+'2^g '!T16+3^g!T16+'4^g '!T16+5^g!T16+6^g!T16+7^g!T16+8^g!T16+9^g!T16+'10^g'!T16+'11^g'!T16+'12^g'!T16+'13^g'!T16)</f>
        <v>0</v>
      </c>
      <c r="U10" s="13">
        <f>SUM(1^g!U16+'2^g '!U16+3^g!U16+'4^g '!U16+5^g!U16+6^g!U16+7^g!U16+8^g!U16+9^g!U16+'10^g'!U16+'11^g'!U16+'12^g'!U16+'13^g'!U16)</f>
        <v>0</v>
      </c>
      <c r="V10" s="13">
        <f>SUM(1^g!V16+'2^g '!V16+3^g!V16+'4^g '!V16+5^g!V16+6^g!V16+7^g!V16+8^g!V16+9^g!V16+'10^g'!V16+'11^g'!V16+'12^g'!V16+'13^g'!V16)</f>
        <v>5</v>
      </c>
      <c r="W10" s="13">
        <f>SUM(1^g!W16+'2^g '!W16+3^g!W16+'4^g '!W16+5^g!W16+6^g!W16+7^g!W16+8^g!W16+9^g!W16+'10^g'!W16+'11^g'!W16+'12^g'!W16+'13^g'!W16)</f>
        <v>0</v>
      </c>
      <c r="X10" s="13">
        <f>SUM(1^g!X16+'2^g '!X16+3^g!X16+'4^g '!X16+5^g!X16+6^g!X16+7^g!X16+8^g!X16+9^g!X16+'10^g'!X16+'11^g'!X16+'12^g'!X16+'13^g'!X16)</f>
        <v>9</v>
      </c>
      <c r="Y10" s="13">
        <f>SUM(1^g!Y16+'2^g '!Y16+3^g!Y16+'4^g '!Y16+5^g!Y16+6^g!Y16+7^g!Y16+8^g!Y16+9^g!Y16+'10^g'!Y16+'11^g'!Y16+'12^g'!Y16+'13^g'!Y16)</f>
        <v>0</v>
      </c>
      <c r="Z10" s="13">
        <f>SUM(1^g!Z16+'2^g '!Z16+3^g!Z16+'4^g '!Z16+5^g!Z16+6^g!Z16+7^g!Z16+8^g!Z16+9^g!Z16+'10^g'!Z16+'11^g'!Z16+'12^g'!Z16+'13^g'!Z16)</f>
        <v>0</v>
      </c>
      <c r="AA10" s="13">
        <f>SUM(1^g!AA16+'2^g '!AA16+3^g!AA16+'4^g '!AA16+5^g!AA16+6^g!AA16+7^g!AA16+8^g!AA16+9^g!AA16+'10^g'!AA16+'11^g'!AA16+'12^g'!AA16+'13^g'!AA16)</f>
        <v>0</v>
      </c>
      <c r="AB10" s="13">
        <f>SUM(1^g!AB16+'2^g '!AB16+3^g!AB16+'4^g '!AB16+5^g!AB16+6^g!AB16+7^g!AB16+8^g!AB16+9^g!AB16+'10^g'!AB16+'11^g'!AB16+'12^g'!AB16+'13^g'!AB16)</f>
        <v>5</v>
      </c>
      <c r="AC10" s="16">
        <f>SUM(1^g!AC16+'2^g '!AC16+3^g!AC16+'4^g '!AC16+5^g!AC16+6^g!AC16+7^g!AC16+8^g!AC16+9^g!AC16+'10^g'!AC16+'11^g'!AC16+'12^g'!AC16+'13^g'!AC16)</f>
        <v>9</v>
      </c>
      <c r="AD10" s="17">
        <f>IF(D10&gt;0,+(A10+B10)/D10*1000,"")</f>
        <v>771.9298245614035</v>
      </c>
    </row>
    <row r="11" spans="1:30" ht="12.75">
      <c r="A11" s="18">
        <f>SUM(1^g!A17+'2^g '!A17+3^g!A17+'4^g '!A17+5^g!A17+6^g!A17+7^g!A17+8^g!A17+9^g!A17+'10^g'!A17+'11^g'!A17+'12^g'!A17+'13^g'!A17)</f>
        <v>2</v>
      </c>
      <c r="B11" s="19">
        <f>SUM(1^g!B17+'2^g '!B17+3^g!B17+'4^g '!B17+5^g!B17+6^g!B17+7^g!B17+8^g!B17+9^g!B17+'10^g'!B17+'11^g'!B17+'12^g'!B17+'13^g'!B17)</f>
        <v>1</v>
      </c>
      <c r="C11" s="19">
        <f>SUM(1^g!C17+'2^g '!C17+3^g!C17+'4^g '!C17+5^g!C17+6^g!C17+7^g!C17+8^g!C17+9^g!C17+'10^g'!C17+'11^g'!C17+'12^g'!C17+'13^g'!C17)</f>
        <v>0</v>
      </c>
      <c r="D11" s="19">
        <f>SUM(A11:C11)</f>
        <v>3</v>
      </c>
      <c r="E11" s="19">
        <f>SUM(1^g!E17+'2^g '!E17+3^g!E17+'4^g '!E17+5^g!E17+6^g!E17+7^g!E17+8^g!E17+9^g!E17+'10^g'!E17+'11^g'!E17+'12^g'!E17+'13^g'!E17)</f>
        <v>19</v>
      </c>
      <c r="F11" s="19">
        <f>SUM(1^g!F17+'2^g '!F17+3^g!F17+'4^g '!F17+5^g!F17+6^g!F17+7^g!F17+8^g!F17+9^g!F17+'10^g'!F17+'11^g'!F17+'12^g'!F17+'13^g'!F17)</f>
        <v>0</v>
      </c>
      <c r="G11" s="20" t="s">
        <v>67</v>
      </c>
      <c r="H11" s="19">
        <f>SUM(1^g!H17+'2^g '!H17+3^g!H17+'4^g '!H17+5^g!H17+6^g!H17+7^g!H17+8^g!H17+9^g!H17+'10^g'!H17+'11^g'!H17+'12^g'!H17+'13^g'!H17)</f>
        <v>8</v>
      </c>
      <c r="I11" s="19">
        <f>SUM(1^g!I17+'2^g '!I17+3^g!I17+'4^g '!I17+5^g!I17+6^g!I17+7^g!I17+8^g!I17+9^g!I17+'10^g'!I17+'11^g'!I17+'12^g'!I17+'13^g'!I17)</f>
        <v>7</v>
      </c>
      <c r="J11" s="19">
        <f>SUM(1^g!J17+'2^g '!J17+3^g!J17+'4^g '!J17+5^g!J17+6^g!J17+7^g!J17+8^g!J17+9^g!J17+'10^g'!J17+'11^g'!J17+'12^g'!J17+'13^g'!J17)</f>
        <v>1</v>
      </c>
      <c r="K11" s="19">
        <f>SUM(1^g!K17+'2^g '!K17+3^g!K17+'4^g '!K17+5^g!K17+6^g!K17+7^g!K17+8^g!K17+9^g!K17+'10^g'!K17+'11^g'!K17+'12^g'!K17+'13^g'!K17)</f>
        <v>0</v>
      </c>
      <c r="L11" s="19">
        <f>SUM(1^g!L17+'2^g '!L17+3^g!L17+'4^g '!L17+5^g!L17+6^g!L17+7^g!L17+8^g!L17+9^g!L17+'10^g'!L17+'11^g'!L17+'12^g'!L17+'13^g'!L17)</f>
        <v>1</v>
      </c>
      <c r="M11" s="19">
        <f>SUM(1^g!M17+'2^g '!M17+3^g!M17+'4^g '!M17+5^g!M17+6^g!M17+7^g!M17+8^g!M17+9^g!M17+'10^g'!M17+'11^g'!M17+'12^g'!M17+'13^g'!M17)</f>
        <v>0</v>
      </c>
      <c r="N11" s="19">
        <f>SUM(1^g!N17+'2^g '!N17+3^g!N17+'4^g '!N17+5^g!N17+6^g!N17+7^g!N17+8^g!N17+9^g!N17+'10^g'!N17+'11^g'!N17+'12^g'!N17+'13^g'!N17)</f>
        <v>0</v>
      </c>
      <c r="O11" s="19">
        <f>SUM(1^g!O17+'2^g '!O17+3^g!O17+'4^g '!O17+5^g!O17+6^g!O17+7^g!O17+8^g!O17+9^g!O17+'10^g'!O17+'11^g'!O17+'12^g'!O17+'13^g'!O17)</f>
        <v>2</v>
      </c>
      <c r="P11" s="19">
        <f>SUM(1^g!P17+'2^g '!P17+3^g!P17+'4^g '!P17+5^g!P17+6^g!P17+7^g!P17+8^g!P17+9^g!P17+'10^g'!P17+'11^g'!P17+'12^g'!P17+'13^g'!P17)</f>
        <v>0</v>
      </c>
      <c r="Q11" s="21">
        <f>IF(I11=0,0,J11/I11*1000)</f>
        <v>142.85714285714286</v>
      </c>
      <c r="R11" s="21">
        <f>IF(I11=0,0,O11/I11*1000)</f>
        <v>285.7142857142857</v>
      </c>
      <c r="S11" s="19">
        <f>SUM(1^g!S17+'2^g '!S17+3^g!S17+'4^g '!S17+5^g!S17+6^g!S17+7^g!S17+8^g!S17+9^g!S17+'10^g'!S17+'11^g'!S17+'12^g'!S17+'13^g'!S17)</f>
        <v>1</v>
      </c>
      <c r="T11" s="19">
        <f>SUM(1^g!T17+'2^g '!T17+3^g!T17+'4^g '!T17+5^g!T17+6^g!T17+7^g!T17+8^g!T17+9^g!T17+'10^g'!T17+'11^g'!T17+'12^g'!T17+'13^g'!T17)</f>
        <v>0</v>
      </c>
      <c r="U11" s="19">
        <f>SUM(1^g!U17+'2^g '!U17+3^g!U17+'4^g '!U17+5^g!U17+6^g!U17+7^g!U17+8^g!U17+9^g!U17+'10^g'!U17+'11^g'!U17+'12^g'!U17+'13^g'!U17)</f>
        <v>0</v>
      </c>
      <c r="V11" s="19">
        <f>SUM(1^g!V17+'2^g '!V17+3^g!V17+'4^g '!V17+5^g!V17+6^g!V17+7^g!V17+8^g!V17+9^g!V17+'10^g'!V17+'11^g'!V17+'12^g'!V17+'13^g'!V17)</f>
        <v>0</v>
      </c>
      <c r="W11" s="19">
        <f>SUM(1^g!W17+'2^g '!W17+3^g!W17+'4^g '!W17+5^g!W17+6^g!W17+7^g!W17+8^g!W17+9^g!W17+'10^g'!W17+'11^g'!W17+'12^g'!W17+'13^g'!W17)</f>
        <v>0</v>
      </c>
      <c r="X11" s="19">
        <f>SUM(1^g!X17+'2^g '!X17+3^g!X17+'4^g '!X17+5^g!X17+6^g!X17+7^g!X17+8^g!X17+9^g!X17+'10^g'!X17+'11^g'!X17+'12^g'!X17+'13^g'!X17)</f>
        <v>0</v>
      </c>
      <c r="Y11" s="19">
        <f>SUM(1^g!Y17+'2^g '!Y17+3^g!Y17+'4^g '!Y17+5^g!Y17+6^g!Y17+7^g!Y17+8^g!Y17+9^g!Y17+'10^g'!Y17+'11^g'!Y17+'12^g'!Y17+'13^g'!Y17)</f>
        <v>0</v>
      </c>
      <c r="Z11" s="19">
        <f>SUM(1^g!Z17+'2^g '!Z17+3^g!Z17+'4^g '!Z17+5^g!Z17+6^g!Z17+7^g!Z17+8^g!Z17+9^g!Z17+'10^g'!Z17+'11^g'!Z17+'12^g'!Z17+'13^g'!Z17)</f>
        <v>0</v>
      </c>
      <c r="AA11" s="19">
        <f>SUM(1^g!AA17+'2^g '!AA17+3^g!AA17+'4^g '!AA17+5^g!AA17+6^g!AA17+7^g!AA17+8^g!AA17+9^g!AA17+'10^g'!AA17+'11^g'!AA17+'12^g'!AA17+'13^g'!AA17)</f>
        <v>0</v>
      </c>
      <c r="AB11" s="19">
        <f>SUM(1^g!AB17+'2^g '!AB17+3^g!AB17+'4^g '!AB17+5^g!AB17+6^g!AB17+7^g!AB17+8^g!AB17+9^g!AB17+'10^g'!AB17+'11^g'!AB17+'12^g'!AB17+'13^g'!AB17)</f>
        <v>5</v>
      </c>
      <c r="AC11" s="22">
        <f>SUM(1^g!AC17+'2^g '!AC17+3^g!AC17+'4^g '!AC17+5^g!AC17+6^g!AC17+7^g!AC17+8^g!AC17+9^g!AC17+'10^g'!AC17+'11^g'!AC17+'12^g'!AC17+'13^g'!AC17)</f>
        <v>0</v>
      </c>
      <c r="AD11" s="23">
        <f>IF(D11&gt;0,+(A11+B11)/D11*1000,"")</f>
        <v>1000</v>
      </c>
    </row>
    <row r="12" spans="1:30" ht="12.75">
      <c r="A12" s="24">
        <f>SUM(1^g!A18+'2^g '!A18+3^g!A18+'4^g '!A18+5^g!A18+6^g!A18+7^g!A18+8^g!A18+9^g!A18+'10^g'!A18+'11^g'!A18+'12^g'!A18+'13^g'!A18)</f>
        <v>52</v>
      </c>
      <c r="B12" s="25">
        <f>SUM(1^g!B18+'2^g '!B18+3^g!B18+'4^g '!B18+5^g!B18+6^g!B18+7^g!B18+8^g!B18+9^g!B18+'10^g'!B18+'11^g'!B18+'12^g'!B18+'13^g'!B18)</f>
        <v>1</v>
      </c>
      <c r="C12" s="25">
        <f>SUM(1^g!C18+'2^g '!C18+3^g!C18+'4^g '!C18+5^g!C18+6^g!C18+7^g!C18+8^g!C18+9^g!C18+'10^g'!C18+'11^g'!C18+'12^g'!C18+'13^g'!C18)</f>
        <v>3</v>
      </c>
      <c r="D12" s="25">
        <f>SUM(A12:C12)</f>
        <v>56</v>
      </c>
      <c r="E12" s="25">
        <f>SUM(1^g!E18+'2^g '!E18+3^g!E18+'4^g '!E18+5^g!E18+6^g!E18+7^g!E18+8^g!E18+9^g!E18+'10^g'!E18+'11^g'!E18+'12^g'!E18+'13^g'!E18)</f>
        <v>79</v>
      </c>
      <c r="F12" s="25">
        <f>SUM(1^g!F18+'2^g '!F18+3^g!F18+'4^g '!F18+5^g!F18+6^g!F18+7^g!F18+8^g!F18+9^g!F18+'10^g'!F18+'11^g'!F18+'12^g'!F18+'13^g'!F18)</f>
        <v>0</v>
      </c>
      <c r="G12" s="26" t="s">
        <v>68</v>
      </c>
      <c r="H12" s="25">
        <f>SUM(1^g!H18+'2^g '!H18+3^g!H18+'4^g '!H18+5^g!H18+6^g!H18+7^g!H18+8^g!H18+9^g!H18+'10^g'!H18+'11^g'!H18+'12^g'!H18+'13^g'!H18)</f>
        <v>38</v>
      </c>
      <c r="I12" s="25">
        <f>SUM(1^g!I18+'2^g '!I18+3^g!I18+'4^g '!I18+5^g!I18+6^g!I18+7^g!I18+8^g!I18+9^g!I18+'10^g'!I18+'11^g'!I18+'12^g'!I18+'13^g'!I18)</f>
        <v>28</v>
      </c>
      <c r="J12" s="25">
        <f>SUM(1^g!J18+'2^g '!J18+3^g!J18+'4^g '!J18+5^g!J18+6^g!J18+7^g!J18+8^g!J18+9^g!J18+'10^g'!J18+'11^g'!J18+'12^g'!J18+'13^g'!J18)</f>
        <v>4</v>
      </c>
      <c r="K12" s="25">
        <f>SUM(1^g!K18+'2^g '!K18+3^g!K18+'4^g '!K18+5^g!K18+6^g!K18+7^g!K18+8^g!K18+9^g!K18+'10^g'!K18+'11^g'!K18+'12^g'!K18+'13^g'!K18)</f>
        <v>3</v>
      </c>
      <c r="L12" s="25">
        <f>SUM(1^g!L18+'2^g '!L18+3^g!L18+'4^g '!L18+5^g!L18+6^g!L18+7^g!L18+8^g!L18+9^g!L18+'10^g'!L18+'11^g'!L18+'12^g'!L18+'13^g'!L18)</f>
        <v>1</v>
      </c>
      <c r="M12" s="25">
        <f>SUM(1^g!M18+'2^g '!M18+3^g!M18+'4^g '!M18+5^g!M18+6^g!M18+7^g!M18+8^g!M18+9^g!M18+'10^g'!M18+'11^g'!M18+'12^g'!M18+'13^g'!M18)</f>
        <v>0</v>
      </c>
      <c r="N12" s="25">
        <f>SUM(1^g!N18+'2^g '!N18+3^g!N18+'4^g '!N18+5^g!N18+6^g!N18+7^g!N18+8^g!N18+9^g!N18+'10^g'!N18+'11^g'!N18+'12^g'!N18+'13^g'!N18)</f>
        <v>0</v>
      </c>
      <c r="O12" s="25">
        <f>SUM(1^g!O18+'2^g '!O18+3^g!O18+'4^g '!O18+5^g!O18+6^g!O18+7^g!O18+8^g!O18+9^g!O18+'10^g'!O18+'11^g'!O18+'12^g'!O18+'13^g'!O18)</f>
        <v>5</v>
      </c>
      <c r="P12" s="25">
        <f>SUM(1^g!P18+'2^g '!P18+3^g!P18+'4^g '!P18+5^g!P18+6^g!P18+7^g!P18+8^g!P18+9^g!P18+'10^g'!P18+'11^g'!P18+'12^g'!P18+'13^g'!P18)</f>
        <v>3</v>
      </c>
      <c r="Q12" s="27">
        <f>IF(I12=0,0,J12/I12*1000)</f>
        <v>142.85714285714286</v>
      </c>
      <c r="R12" s="27">
        <f>IF(I12=0,0,O12/I12*1000)</f>
        <v>178.57142857142858</v>
      </c>
      <c r="S12" s="25">
        <f>SUM(1^g!S18+'2^g '!S18+3^g!S18+'4^g '!S18+5^g!S18+6^g!S18+7^g!S18+8^g!S18+9^g!S18+'10^g'!S18+'11^g'!S18+'12^g'!S18+'13^g'!S18)</f>
        <v>9</v>
      </c>
      <c r="T12" s="25">
        <f>SUM(1^g!T18+'2^g '!T18+3^g!T18+'4^g '!T18+5^g!T18+6^g!T18+7^g!T18+8^g!T18+9^g!T18+'10^g'!T18+'11^g'!T18+'12^g'!T18+'13^g'!T18)</f>
        <v>0</v>
      </c>
      <c r="U12" s="25">
        <f>SUM(1^g!U18+'2^g '!U18+3^g!U18+'4^g '!U18+5^g!U18+6^g!U18+7^g!U18+8^g!U18+9^g!U18+'10^g'!U18+'11^g'!U18+'12^g'!U18+'13^g'!U18)</f>
        <v>0</v>
      </c>
      <c r="V12" s="25">
        <f>SUM(1^g!V18+'2^g '!V18+3^g!V18+'4^g '!V18+5^g!V18+6^g!V18+7^g!V18+8^g!V18+9^g!V18+'10^g'!V18+'11^g'!V18+'12^g'!V18+'13^g'!V18)</f>
        <v>0</v>
      </c>
      <c r="W12" s="25">
        <f>SUM(1^g!W18+'2^g '!W18+3^g!W18+'4^g '!W18+5^g!W18+6^g!W18+7^g!W18+8^g!W18+9^g!W18+'10^g'!W18+'11^g'!W18+'12^g'!W18+'13^g'!W18)</f>
        <v>0</v>
      </c>
      <c r="X12" s="25">
        <f>SUM(1^g!X18+'2^g '!X18+3^g!X18+'4^g '!X18+5^g!X18+6^g!X18+7^g!X18+8^g!X18+9^g!X18+'10^g'!X18+'11^g'!X18+'12^g'!X18+'13^g'!X18)</f>
        <v>0</v>
      </c>
      <c r="Y12" s="25">
        <f>SUM(1^g!Y18+'2^g '!Y18+3^g!Y18+'4^g '!Y18+5^g!Y18+6^g!Y18+7^g!Y18+8^g!Y18+9^g!Y18+'10^g'!Y18+'11^g'!Y18+'12^g'!Y18+'13^g'!Y18)</f>
        <v>1</v>
      </c>
      <c r="Z12" s="25">
        <f>SUM(1^g!Z18+'2^g '!Z18+3^g!Z18+'4^g '!Z18+5^g!Z18+6^g!Z18+7^g!Z18+8^g!Z18+9^g!Z18+'10^g'!Z18+'11^g'!Z18+'12^g'!Z18+'13^g'!Z18)</f>
        <v>1</v>
      </c>
      <c r="AA12" s="25">
        <f>SUM(1^g!AA18+'2^g '!AA18+3^g!AA18+'4^g '!AA18+5^g!AA18+6^g!AA18+7^g!AA18+8^g!AA18+9^g!AA18+'10^g'!AA18+'11^g'!AA18+'12^g'!AA18+'13^g'!AA18)</f>
        <v>0</v>
      </c>
      <c r="AB12" s="25">
        <f>SUM(1^g!AB18+'2^g '!AB18+3^g!AB18+'4^g '!AB18+5^g!AB18+6^g!AB18+7^g!AB18+8^g!AB18+9^g!AB18+'10^g'!AB18+'11^g'!AB18+'12^g'!AB18+'13^g'!AB18)</f>
        <v>10</v>
      </c>
      <c r="AC12" s="28">
        <f>SUM(1^g!AC18+'2^g '!AC18+3^g!AC18+'4^g '!AC18+5^g!AC18+6^g!AC18+7^g!AC18+8^g!AC18+9^g!AC18+'10^g'!AC18+'11^g'!AC18+'12^g'!AC18+'13^g'!AC18)</f>
        <v>4</v>
      </c>
      <c r="AD12" s="29">
        <f>IF(D12&gt;0,+(A12+B12)/D12*1000,"")</f>
        <v>946.4285714285714</v>
      </c>
    </row>
    <row r="13" spans="1:30" ht="12.75">
      <c r="A13" s="12">
        <f>SUM(1^g!A19+'2^g '!A19+3^g!A19+'4^g '!A19+5^g!A19+6^g!A19+7^g!A19+8^g!A19+9^g!A19+'10^g'!A19+'11^g'!A19+'12^g'!A19+'13^g'!A19)</f>
        <v>80</v>
      </c>
      <c r="B13" s="13">
        <f>SUM(1^g!B19+'2^g '!B19+3^g!B19+'4^g '!B19+5^g!B19+6^g!B19+7^g!B19+8^g!B19+9^g!B19+'10^g'!B19+'11^g'!B19+'12^g'!B19+'13^g'!B19)</f>
        <v>6</v>
      </c>
      <c r="C13" s="13">
        <f>SUM(1^g!C19+'2^g '!C19+3^g!C19+'4^g '!C19+5^g!C19+6^g!C19+7^g!C19+8^g!C19+9^g!C19+'10^g'!C19+'11^g'!C19+'12^g'!C19+'13^g'!C19)</f>
        <v>4</v>
      </c>
      <c r="D13" s="13">
        <f>SUM(A13:C13)</f>
        <v>90</v>
      </c>
      <c r="E13" s="13">
        <f>SUM(1^g!E19+'2^g '!E19+3^g!E19+'4^g '!E19+5^g!E19+6^g!E19+7^g!E19+8^g!E19+9^g!E19+'10^g'!E19+'11^g'!E19+'12^g'!E19+'13^g'!E19)</f>
        <v>66</v>
      </c>
      <c r="F13" s="13">
        <f>SUM(1^g!F19+'2^g '!F19+3^g!F19+'4^g '!F19+5^g!F19+6^g!F19+7^g!F19+8^g!F19+9^g!F19+'10^g'!F19+'11^g'!F19+'12^g'!F19+'13^g'!F19)</f>
        <v>0</v>
      </c>
      <c r="G13" s="14" t="s">
        <v>69</v>
      </c>
      <c r="H13" s="13">
        <f>SUM(1^g!H19+'2^g '!H19+3^g!H19+'4^g '!H19+5^g!H19+6^g!H19+7^g!H19+8^g!H19+9^g!H19+'10^g'!H19+'11^g'!H19+'12^g'!H19+'13^g'!H19)</f>
        <v>37</v>
      </c>
      <c r="I13" s="13">
        <f>SUM(1^g!I19+'2^g '!I19+3^g!I19+'4^g '!I19+5^g!I19+6^g!I19+7^g!I19+8^g!I19+9^g!I19+'10^g'!I19+'11^g'!I19+'12^g'!I19+'13^g'!I19)</f>
        <v>27</v>
      </c>
      <c r="J13" s="13">
        <f>SUM(1^g!J19+'2^g '!J19+3^g!J19+'4^g '!J19+5^g!J19+6^g!J19+7^g!J19+8^g!J19+9^g!J19+'10^g'!J19+'11^g'!J19+'12^g'!J19+'13^g'!J19)</f>
        <v>13</v>
      </c>
      <c r="K13" s="13">
        <f>SUM(1^g!K19+'2^g '!K19+3^g!K19+'4^g '!K19+5^g!K19+6^g!K19+7^g!K19+8^g!K19+9^g!K19+'10^g'!K19+'11^g'!K19+'12^g'!K19+'13^g'!K19)</f>
        <v>8</v>
      </c>
      <c r="L13" s="13">
        <f>SUM(1^g!L19+'2^g '!L19+3^g!L19+'4^g '!L19+5^g!L19+6^g!L19+7^g!L19+8^g!L19+9^g!L19+'10^g'!L19+'11^g'!L19+'12^g'!L19+'13^g'!L19)</f>
        <v>2</v>
      </c>
      <c r="M13" s="13">
        <f>SUM(1^g!M19+'2^g '!M19+3^g!M19+'4^g '!M19+5^g!M19+6^g!M19+7^g!M19+8^g!M19+9^g!M19+'10^g'!M19+'11^g'!M19+'12^g'!M19+'13^g'!M19)</f>
        <v>2</v>
      </c>
      <c r="N13" s="13">
        <f>SUM(1^g!N19+'2^g '!N19+3^g!N19+'4^g '!N19+5^g!N19+6^g!N19+7^g!N19+8^g!N19+9^g!N19+'10^g'!N19+'11^g'!N19+'12^g'!N19+'13^g'!N19)</f>
        <v>1</v>
      </c>
      <c r="O13" s="13">
        <f>SUM(1^g!O19+'2^g '!O19+3^g!O19+'4^g '!O19+5^g!O19+6^g!O19+7^g!O19+8^g!O19+9^g!O19+'10^g'!O19+'11^g'!O19+'12^g'!O19+'13^g'!O19)</f>
        <v>22</v>
      </c>
      <c r="P13" s="13">
        <f>SUM(1^g!P19+'2^g '!P19+3^g!P19+'4^g '!P19+5^g!P19+6^g!P19+7^g!P19+8^g!P19+9^g!P19+'10^g'!P19+'11^g'!P19+'12^g'!P19+'13^g'!P19)</f>
        <v>12</v>
      </c>
      <c r="Q13" s="15">
        <f>IF(I13=0,0,J13/I13*1000)</f>
        <v>481.48148148148147</v>
      </c>
      <c r="R13" s="15">
        <f>IF(I13=0,0,O13/I13*1000)</f>
        <v>814.8148148148148</v>
      </c>
      <c r="S13" s="13">
        <f>SUM(1^g!S19+'2^g '!S19+3^g!S19+'4^g '!S19+5^g!S19+6^g!S19+7^g!S19+8^g!S19+9^g!S19+'10^g'!S19+'11^g'!S19+'12^g'!S19+'13^g'!S19)</f>
        <v>10</v>
      </c>
      <c r="T13" s="13">
        <f>SUM(1^g!T19+'2^g '!T19+3^g!T19+'4^g '!T19+5^g!T19+6^g!T19+7^g!T19+8^g!T19+9^g!T19+'10^g'!T19+'11^g'!T19+'12^g'!T19+'13^g'!T19)</f>
        <v>0</v>
      </c>
      <c r="U13" s="13">
        <f>SUM(1^g!U19+'2^g '!U19+3^g!U19+'4^g '!U19+5^g!U19+6^g!U19+7^g!U19+8^g!U19+9^g!U19+'10^g'!U19+'11^g'!U19+'12^g'!U19+'13^g'!U19)</f>
        <v>0</v>
      </c>
      <c r="V13" s="13">
        <f>SUM(1^g!V19+'2^g '!V19+3^g!V19+'4^g '!V19+5^g!V19+6^g!V19+7^g!V19+8^g!V19+9^g!V19+'10^g'!V19+'11^g'!V19+'12^g'!V19+'13^g'!V19)</f>
        <v>0</v>
      </c>
      <c r="W13" s="13">
        <f>SUM(1^g!W19+'2^g '!W19+3^g!W19+'4^g '!W19+5^g!W19+6^g!W19+7^g!W19+8^g!W19+9^g!W19+'10^g'!W19+'11^g'!W19+'12^g'!W19+'13^g'!W19)</f>
        <v>0</v>
      </c>
      <c r="X13" s="13">
        <f>SUM(1^g!X19+'2^g '!X19+3^g!X19+'4^g '!X19+5^g!X19+6^g!X19+7^g!X19+8^g!X19+9^g!X19+'10^g'!X19+'11^g'!X19+'12^g'!X19+'13^g'!X19)</f>
        <v>16</v>
      </c>
      <c r="Y13" s="13">
        <f>SUM(1^g!Y19+'2^g '!Y19+3^g!Y19+'4^g '!Y19+5^g!Y19+6^g!Y19+7^g!Y19+8^g!Y19+9^g!Y19+'10^g'!Y19+'11^g'!Y19+'12^g'!Y19+'13^g'!Y19)</f>
        <v>2</v>
      </c>
      <c r="Z13" s="13">
        <f>SUM(1^g!Z19+'2^g '!Z19+3^g!Z19+'4^g '!Z19+5^g!Z19+6^g!Z19+7^g!Z19+8^g!Z19+9^g!Z19+'10^g'!Z19+'11^g'!Z19+'12^g'!Z19+'13^g'!Z19)</f>
        <v>0</v>
      </c>
      <c r="AA13" s="13">
        <f>SUM(1^g!AA19+'2^g '!AA19+3^g!AA19+'4^g '!AA19+5^g!AA19+6^g!AA19+7^g!AA19+8^g!AA19+9^g!AA19+'10^g'!AA19+'11^g'!AA19+'12^g'!AA19+'13^g'!AA19)</f>
        <v>0</v>
      </c>
      <c r="AB13" s="13">
        <f>SUM(1^g!AB19+'2^g '!AB19+3^g!AB19+'4^g '!AB19+5^g!AB19+6^g!AB19+7^g!AB19+8^g!AB19+9^g!AB19+'10^g'!AB19+'11^g'!AB19+'12^g'!AB19+'13^g'!AB19)</f>
        <v>5</v>
      </c>
      <c r="AC13" s="16">
        <f>SUM(1^g!AC19+'2^g '!AC19+3^g!AC19+'4^g '!AC19+5^g!AC19+6^g!AC19+7^g!AC19+8^g!AC19+9^g!AC19+'10^g'!AC19+'11^g'!AC19+'12^g'!AC19+'13^g'!AC19)</f>
        <v>10</v>
      </c>
      <c r="AD13" s="17">
        <f>IF(D13&gt;0,+(A13+B13)/D13*1000,"")</f>
        <v>955.5555555555557</v>
      </c>
    </row>
    <row r="14" spans="1:30" ht="12.75">
      <c r="A14" s="18">
        <f>SUM(1^g!A20+'2^g '!A20+3^g!A20+'4^g '!A20+5^g!A20+6^g!A20+7^g!A20+8^g!A20+9^g!A20+'10^g'!A20+'11^g'!A20+'12^g'!A20+'13^g'!A20)</f>
        <v>2</v>
      </c>
      <c r="B14" s="19">
        <f>SUM(1^g!B20+'2^g '!B20+3^g!B20+'4^g '!B20+5^g!B20+6^g!B20+7^g!B20+8^g!B20+9^g!B20+'10^g'!B20+'11^g'!B20+'12^g'!B20+'13^g'!B20)</f>
        <v>0</v>
      </c>
      <c r="C14" s="19">
        <f>SUM(1^g!C20+'2^g '!C20+3^g!C20+'4^g '!C20+5^g!C20+6^g!C20+7^g!C20+8^g!C20+9^g!C20+'10^g'!C20+'11^g'!C20+'12^g'!C20+'13^g'!C20)</f>
        <v>0</v>
      </c>
      <c r="D14" s="19">
        <f>SUM(A14:C14)</f>
        <v>2</v>
      </c>
      <c r="E14" s="19">
        <f>SUM(1^g!E20+'2^g '!E20+3^g!E20+'4^g '!E20+5^g!E20+6^g!E20+7^g!E20+8^g!E20+9^g!E20+'10^g'!E20+'11^g'!E20+'12^g'!E20+'13^g'!E20)</f>
        <v>17</v>
      </c>
      <c r="F14" s="19">
        <f>SUM(1^g!F20+'2^g '!F20+3^g!F20+'4^g '!F20+5^g!F20+6^g!F20+7^g!F20+8^g!F20+9^g!F20+'10^g'!F20+'11^g'!F20+'12^g'!F20+'13^g'!F20)</f>
        <v>0</v>
      </c>
      <c r="G14" s="20" t="s">
        <v>70</v>
      </c>
      <c r="H14" s="19">
        <f>SUM(1^g!H20+'2^g '!H20+3^g!H20+'4^g '!H20+5^g!H20+6^g!H20+7^g!H20+8^g!H20+9^g!H20+'10^g'!H20+'11^g'!H20+'12^g'!H20+'13^g'!H20)</f>
        <v>10</v>
      </c>
      <c r="I14" s="19">
        <f>SUM(1^g!I20+'2^g '!I20+3^g!I20+'4^g '!I20+5^g!I20+6^g!I20+7^g!I20+8^g!I20+9^g!I20+'10^g'!I20+'11^g'!I20+'12^g'!I20+'13^g'!I20)</f>
        <v>8</v>
      </c>
      <c r="J14" s="19">
        <f>SUM(1^g!J20+'2^g '!J20+3^g!J20+'4^g '!J20+5^g!J20+6^g!J20+7^g!J20+8^g!J20+9^g!J20+'10^g'!J20+'11^g'!J20+'12^g'!J20+'13^g'!J20)</f>
        <v>2</v>
      </c>
      <c r="K14" s="19">
        <f>SUM(1^g!K20+'2^g '!K20+3^g!K20+'4^g '!K20+5^g!K20+6^g!K20+7^g!K20+8^g!K20+9^g!K20+'10^g'!K20+'11^g'!K20+'12^g'!K20+'13^g'!K20)</f>
        <v>2</v>
      </c>
      <c r="L14" s="19">
        <f>SUM(1^g!L20+'2^g '!L20+3^g!L20+'4^g '!L20+5^g!L20+6^g!L20+7^g!L20+8^g!L20+9^g!L20+'10^g'!L20+'11^g'!L20+'12^g'!L20+'13^g'!L20)</f>
        <v>0</v>
      </c>
      <c r="M14" s="19">
        <f>SUM(1^g!M20+'2^g '!M20+3^g!M20+'4^g '!M20+5^g!M20+6^g!M20+7^g!M20+8^g!M20+9^g!M20+'10^g'!M20+'11^g'!M20+'12^g'!M20+'13^g'!M20)</f>
        <v>0</v>
      </c>
      <c r="N14" s="19">
        <f>SUM(1^g!N20+'2^g '!N20+3^g!N20+'4^g '!N20+5^g!N20+6^g!N20+7^g!N20+8^g!N20+9^g!N20+'10^g'!N20+'11^g'!N20+'12^g'!N20+'13^g'!N20)</f>
        <v>0</v>
      </c>
      <c r="O14" s="19">
        <f>SUM(1^g!O20+'2^g '!O20+3^g!O20+'4^g '!O20+5^g!O20+6^g!O20+7^g!O20+8^g!O20+9^g!O20+'10^g'!O20+'11^g'!O20+'12^g'!O20+'13^g'!O20)</f>
        <v>2</v>
      </c>
      <c r="P14" s="19">
        <f>SUM(1^g!P20+'2^g '!P20+3^g!P20+'4^g '!P20+5^g!P20+6^g!P20+7^g!P20+8^g!P20+9^g!P20+'10^g'!P20+'11^g'!P20+'12^g'!P20+'13^g'!P20)</f>
        <v>3</v>
      </c>
      <c r="Q14" s="21">
        <f>IF(I14=0,0,J14/I14*1000)</f>
        <v>250</v>
      </c>
      <c r="R14" s="21">
        <f>IF(I14=0,0,O14/I14*1000)</f>
        <v>250</v>
      </c>
      <c r="S14" s="19">
        <f>SUM(1^g!S20+'2^g '!S20+3^g!S20+'4^g '!S20+5^g!S20+6^g!S20+7^g!S20+8^g!S20+9^g!S20+'10^g'!S20+'11^g'!S20+'12^g'!S20+'13^g'!S20)</f>
        <v>2</v>
      </c>
      <c r="T14" s="19">
        <f>SUM(1^g!T20+'2^g '!T20+3^g!T20+'4^g '!T20+5^g!T20+6^g!T20+7^g!T20+8^g!T20+9^g!T20+'10^g'!T20+'11^g'!T20+'12^g'!T20+'13^g'!T20)</f>
        <v>0</v>
      </c>
      <c r="U14" s="19">
        <f>SUM(1^g!U20+'2^g '!U20+3^g!U20+'4^g '!U20+5^g!U20+6^g!U20+7^g!U20+8^g!U20+9^g!U20+'10^g'!U20+'11^g'!U20+'12^g'!U20+'13^g'!U20)</f>
        <v>0</v>
      </c>
      <c r="V14" s="19">
        <f>SUM(1^g!V20+'2^g '!V20+3^g!V20+'4^g '!V20+5^g!V20+6^g!V20+7^g!V20+8^g!V20+9^g!V20+'10^g'!V20+'11^g'!V20+'12^g'!V20+'13^g'!V20)</f>
        <v>0</v>
      </c>
      <c r="W14" s="19">
        <f>SUM(1^g!W20+'2^g '!W20+3^g!W20+'4^g '!W20+5^g!W20+6^g!W20+7^g!W20+8^g!W20+9^g!W20+'10^g'!W20+'11^g'!W20+'12^g'!W20+'13^g'!W20)</f>
        <v>0</v>
      </c>
      <c r="X14" s="19">
        <f>SUM(1^g!X20+'2^g '!X20+3^g!X20+'4^g '!X20+5^g!X20+6^g!X20+7^g!X20+8^g!X20+9^g!X20+'10^g'!X20+'11^g'!X20+'12^g'!X20+'13^g'!X20)</f>
        <v>0</v>
      </c>
      <c r="Y14" s="19">
        <f>SUM(1^g!Y20+'2^g '!Y20+3^g!Y20+'4^g '!Y20+5^g!Y20+6^g!Y20+7^g!Y20+8^g!Y20+9^g!Y20+'10^g'!Y20+'11^g'!Y20+'12^g'!Y20+'13^g'!Y20)</f>
        <v>0</v>
      </c>
      <c r="Z14" s="19">
        <f>SUM(1^g!Z20+'2^g '!Z20+3^g!Z20+'4^g '!Z20+5^g!Z20+6^g!Z20+7^g!Z20+8^g!Z20+9^g!Z20+'10^g'!Z20+'11^g'!Z20+'12^g'!Z20+'13^g'!Z20)</f>
        <v>0</v>
      </c>
      <c r="AA14" s="19">
        <f>SUM(1^g!AA20+'2^g '!AA20+3^g!AA20+'4^g '!AA20+5^g!AA20+6^g!AA20+7^g!AA20+8^g!AA20+9^g!AA20+'10^g'!AA20+'11^g'!AA20+'12^g'!AA20+'13^g'!AA20)</f>
        <v>0</v>
      </c>
      <c r="AB14" s="19">
        <f>SUM(1^g!AB20+'2^g '!AB20+3^g!AB20+'4^g '!AB20+5^g!AB20+6^g!AB20+7^g!AB20+8^g!AB20+9^g!AB20+'10^g'!AB20+'11^g'!AB20+'12^g'!AB20+'13^g'!AB20)</f>
        <v>1</v>
      </c>
      <c r="AC14" s="22">
        <f>SUM(1^g!AC20+'2^g '!AC20+3^g!AC20+'4^g '!AC20+5^g!AC20+6^g!AC20+7^g!AC20+8^g!AC20+9^g!AC20+'10^g'!AC20+'11^g'!AC20+'12^g'!AC20+'13^g'!AC20)</f>
        <v>4</v>
      </c>
      <c r="AD14" s="23">
        <f>IF(D14&gt;0,+(A14+B14)/D14*1000,"")</f>
        <v>1000</v>
      </c>
    </row>
    <row r="15" spans="1:30" ht="12.75">
      <c r="A15" s="24">
        <f>SUM(1^g!A21+'2^g '!A21+3^g!A21+'4^g '!A21+5^g!A21+6^g!A21+7^g!A21+8^g!A21+9^g!A21+'10^g'!A21+'11^g'!A21+'12^g'!A21+'13^g'!A21)</f>
        <v>40</v>
      </c>
      <c r="B15" s="25">
        <f>SUM(1^g!B21+'2^g '!B21+3^g!B21+'4^g '!B21+5^g!B21+6^g!B21+7^g!B21+8^g!B21+9^g!B21+'10^g'!B21+'11^g'!B21+'12^g'!B21+'13^g'!B21)</f>
        <v>0</v>
      </c>
      <c r="C15" s="25">
        <f>SUM(1^g!C21+'2^g '!C21+3^g!C21+'4^g '!C21+5^g!C21+6^g!C21+7^g!C21+8^g!C21+9^g!C21+'10^g'!C21+'11^g'!C21+'12^g'!C21+'13^g'!C21)</f>
        <v>2</v>
      </c>
      <c r="D15" s="25">
        <f>SUM(A15:C15)</f>
        <v>42</v>
      </c>
      <c r="E15" s="25">
        <f>SUM(1^g!E21+'2^g '!E21+3^g!E21+'4^g '!E21+5^g!E21+6^g!E21+7^g!E21+8^g!E21+9^g!E21+'10^g'!E21+'11^g'!E21+'12^g'!E21+'13^g'!E21)</f>
        <v>69</v>
      </c>
      <c r="F15" s="25">
        <f>SUM(1^g!F21+'2^g '!F21+3^g!F21+'4^g '!F21+5^g!F21+6^g!F21+7^g!F21+8^g!F21+9^g!F21+'10^g'!F21+'11^g'!F21+'12^g'!F21+'13^g'!F21)</f>
        <v>0</v>
      </c>
      <c r="G15" s="26" t="s">
        <v>71</v>
      </c>
      <c r="H15" s="25">
        <f>SUM(1^g!H21+'2^g '!H21+3^g!H21+'4^g '!H21+5^g!H21+6^g!H21+7^g!H21+8^g!H21+9^g!H21+'10^g'!H21+'11^g'!H21+'12^g'!H21+'13^g'!H21)</f>
        <v>35</v>
      </c>
      <c r="I15" s="25">
        <f>SUM(1^g!I21+'2^g '!I21+3^g!I21+'4^g '!I21+5^g!I21+6^g!I21+7^g!I21+8^g!I21+9^g!I21+'10^g'!I21+'11^g'!I21+'12^g'!I21+'13^g'!I21)</f>
        <v>31</v>
      </c>
      <c r="J15" s="25">
        <f>SUM(1^g!J21+'2^g '!J21+3^g!J21+'4^g '!J21+5^g!J21+6^g!J21+7^g!J21+8^g!J21+9^g!J21+'10^g'!J21+'11^g'!J21+'12^g'!J21+'13^g'!J21)</f>
        <v>6</v>
      </c>
      <c r="K15" s="25">
        <f>SUM(1^g!K21+'2^g '!K21+3^g!K21+'4^g '!K21+5^g!K21+6^g!K21+7^g!K21+8^g!K21+9^g!K21+'10^g'!K21+'11^g'!K21+'12^g'!K21+'13^g'!K21)</f>
        <v>5</v>
      </c>
      <c r="L15" s="25">
        <f>SUM(1^g!L21+'2^g '!L21+3^g!L21+'4^g '!L21+5^g!L21+6^g!L21+7^g!L21+8^g!L21+9^g!L21+'10^g'!L21+'11^g'!L21+'12^g'!L21+'13^g'!L21)</f>
        <v>1</v>
      </c>
      <c r="M15" s="25">
        <f>SUM(1^g!M21+'2^g '!M21+3^g!M21+'4^g '!M21+5^g!M21+6^g!M21+7^g!M21+8^g!M21+9^g!M21+'10^g'!M21+'11^g'!M21+'12^g'!M21+'13^g'!M21)</f>
        <v>0</v>
      </c>
      <c r="N15" s="25">
        <f>SUM(1^g!N21+'2^g '!N21+3^g!N21+'4^g '!N21+5^g!N21+6^g!N21+7^g!N21+8^g!N21+9^g!N21+'10^g'!N21+'11^g'!N21+'12^g'!N21+'13^g'!N21)</f>
        <v>0</v>
      </c>
      <c r="O15" s="25">
        <f>SUM(1^g!O21+'2^g '!O21+3^g!O21+'4^g '!O21+5^g!O21+6^g!O21+7^g!O21+8^g!O21+9^g!O21+'10^g'!O21+'11^g'!O21+'12^g'!O21+'13^g'!O21)</f>
        <v>7</v>
      </c>
      <c r="P15" s="25">
        <f>SUM(1^g!P21+'2^g '!P21+3^g!P21+'4^g '!P21+5^g!P21+6^g!P21+7^g!P21+8^g!P21+9^g!P21+'10^g'!P21+'11^g'!P21+'12^g'!P21+'13^g'!P21)</f>
        <v>4</v>
      </c>
      <c r="Q15" s="27">
        <f>IF(I15=0,0,J15/I15*1000)</f>
        <v>193.54838709677418</v>
      </c>
      <c r="R15" s="27">
        <f>IF(I15=0,0,O15/I15*1000)</f>
        <v>225.80645161290323</v>
      </c>
      <c r="S15" s="25">
        <f>SUM(1^g!S21+'2^g '!S21+3^g!S21+'4^g '!S21+5^g!S21+6^g!S21+7^g!S21+8^g!S21+9^g!S21+'10^g'!S21+'11^g'!S21+'12^g'!S21+'13^g'!S21)</f>
        <v>3</v>
      </c>
      <c r="T15" s="25">
        <f>SUM(1^g!T21+'2^g '!T21+3^g!T21+'4^g '!T21+5^g!T21+6^g!T21+7^g!T21+8^g!T21+9^g!T21+'10^g'!T21+'11^g'!T21+'12^g'!T21+'13^g'!T21)</f>
        <v>0</v>
      </c>
      <c r="U15" s="25">
        <f>SUM(1^g!U21+'2^g '!U21+3^g!U21+'4^g '!U21+5^g!U21+6^g!U21+7^g!U21+8^g!U21+9^g!U21+'10^g'!U21+'11^g'!U21+'12^g'!U21+'13^g'!U21)</f>
        <v>0</v>
      </c>
      <c r="V15" s="25">
        <f>SUM(1^g!V21+'2^g '!V21+3^g!V21+'4^g '!V21+5^g!V21+6^g!V21+7^g!V21+8^g!V21+9^g!V21+'10^g'!V21+'11^g'!V21+'12^g'!V21+'13^g'!V21)</f>
        <v>1</v>
      </c>
      <c r="W15" s="25">
        <f>SUM(1^g!W21+'2^g '!W21+3^g!W21+'4^g '!W21+5^g!W21+6^g!W21+7^g!W21+8^g!W21+9^g!W21+'10^g'!W21+'11^g'!W21+'12^g'!W21+'13^g'!W21)</f>
        <v>0</v>
      </c>
      <c r="X15" s="25">
        <f>SUM(1^g!X21+'2^g '!X21+3^g!X21+'4^g '!X21+5^g!X21+6^g!X21+7^g!X21+8^g!X21+9^g!X21+'10^g'!X21+'11^g'!X21+'12^g'!X21+'13^g'!X21)</f>
        <v>1</v>
      </c>
      <c r="Y15" s="25">
        <f>SUM(1^g!Y21+'2^g '!Y21+3^g!Y21+'4^g '!Y21+5^g!Y21+6^g!Y21+7^g!Y21+8^g!Y21+9^g!Y21+'10^g'!Y21+'11^g'!Y21+'12^g'!Y21+'13^g'!Y21)</f>
        <v>0</v>
      </c>
      <c r="Z15" s="25">
        <f>SUM(1^g!Z21+'2^g '!Z21+3^g!Z21+'4^g '!Z21+5^g!Z21+6^g!Z21+7^g!Z21+8^g!Z21+9^g!Z21+'10^g'!Z21+'11^g'!Z21+'12^g'!Z21+'13^g'!Z21)</f>
        <v>0</v>
      </c>
      <c r="AA15" s="25">
        <f>SUM(1^g!AA21+'2^g '!AA21+3^g!AA21+'4^g '!AA21+5^g!AA21+6^g!AA21+7^g!AA21+8^g!AA21+9^g!AA21+'10^g'!AA21+'11^g'!AA21+'12^g'!AA21+'13^g'!AA21)</f>
        <v>0</v>
      </c>
      <c r="AB15" s="25">
        <f>SUM(1^g!AB21+'2^g '!AB21+3^g!AB21+'4^g '!AB21+5^g!AB21+6^g!AB21+7^g!AB21+8^g!AB21+9^g!AB21+'10^g'!AB21+'11^g'!AB21+'12^g'!AB21+'13^g'!AB21)</f>
        <v>11</v>
      </c>
      <c r="AC15" s="28">
        <f>SUM(1^g!AC21+'2^g '!AC21+3^g!AC21+'4^g '!AC21+5^g!AC21+6^g!AC21+7^g!AC21+8^g!AC21+9^g!AC21+'10^g'!AC21+'11^g'!AC21+'12^g'!AC21+'13^g'!AC21)</f>
        <v>15</v>
      </c>
      <c r="AD15" s="29">
        <f>IF(D15&gt;0,+(A15+B15)/D15*1000,"")</f>
        <v>952.3809523809523</v>
      </c>
    </row>
    <row r="16" spans="1:30" ht="12.75">
      <c r="A16" s="12">
        <f>SUM(1^g!A22+'2^g '!A22+3^g!A22+'4^g '!A22+5^g!A22+6^g!A22+7^g!A22+8^g!A22+9^g!A22+'10^g'!A22+'11^g'!A22+'12^g'!A22+'13^g'!A22)</f>
        <v>4</v>
      </c>
      <c r="B16" s="13">
        <f>SUM(1^g!B22+'2^g '!B22+3^g!B22+'4^g '!B22+5^g!B22+6^g!B22+7^g!B22+8^g!B22+9^g!B22+'10^g'!B22+'11^g'!B22+'12^g'!B22+'13^g'!B22)</f>
        <v>1</v>
      </c>
      <c r="C16" s="13">
        <f>SUM(1^g!C22+'2^g '!C22+3^g!C22+'4^g '!C22+5^g!C22+6^g!C22+7^g!C22+8^g!C22+9^g!C22+'10^g'!C22+'11^g'!C22+'12^g'!C22+'13^g'!C22)</f>
        <v>1</v>
      </c>
      <c r="D16" s="13">
        <f>SUM(A16:C16)</f>
        <v>6</v>
      </c>
      <c r="E16" s="13">
        <f>SUM(1^g!E22+'2^g '!E22+3^g!E22+'4^g '!E22+5^g!E22+6^g!E22+7^g!E22+8^g!E22+9^g!E22+'10^g'!E22+'11^g'!E22+'12^g'!E22+'13^g'!E22)</f>
        <v>8</v>
      </c>
      <c r="F16" s="13">
        <f>SUM(1^g!F22+'2^g '!F22+3^g!F22+'4^g '!F22+5^g!F22+6^g!F22+7^g!F22+8^g!F22+9^g!F22+'10^g'!F22+'11^g'!F22+'12^g'!F22+'13^g'!F22)</f>
        <v>0</v>
      </c>
      <c r="G16" s="14" t="s">
        <v>72</v>
      </c>
      <c r="H16" s="13">
        <f>SUM(1^g!H22+'2^g '!H22+3^g!H22+'4^g '!H22+5^g!H22+6^g!H22+7^g!H22+8^g!H22+9^g!H22+'10^g'!H22+'11^g'!H22+'12^g'!H22+'13^g'!H22)</f>
        <v>5</v>
      </c>
      <c r="I16" s="13">
        <f>SUM(1^g!I22+'2^g '!I22+3^g!I22+'4^g '!I22+5^g!I22+6^g!I22+7^g!I22+8^g!I22+9^g!I22+'10^g'!I22+'11^g'!I22+'12^g'!I22+'13^g'!I22)</f>
        <v>5</v>
      </c>
      <c r="J16" s="13">
        <f>SUM(1^g!J22+'2^g '!J22+3^g!J22+'4^g '!J22+5^g!J22+6^g!J22+7^g!J22+8^g!J22+9^g!J22+'10^g'!J22+'11^g'!J22+'12^g'!J22+'13^g'!J22)</f>
        <v>1</v>
      </c>
      <c r="K16" s="13">
        <f>SUM(1^g!K22+'2^g '!K22+3^g!K22+'4^g '!K22+5^g!K22+6^g!K22+7^g!K22+8^g!K22+9^g!K22+'10^g'!K22+'11^g'!K22+'12^g'!K22+'13^g'!K22)</f>
        <v>1</v>
      </c>
      <c r="L16" s="13">
        <f>SUM(1^g!L22+'2^g '!L22+3^g!L22+'4^g '!L22+5^g!L22+6^g!L22+7^g!L22+8^g!L22+9^g!L22+'10^g'!L22+'11^g'!L22+'12^g'!L22+'13^g'!L22)</f>
        <v>0</v>
      </c>
      <c r="M16" s="13">
        <f>SUM(1^g!M22+'2^g '!M22+3^g!M22+'4^g '!M22+5^g!M22+6^g!M22+7^g!M22+8^g!M22+9^g!M22+'10^g'!M22+'11^g'!M22+'12^g'!M22+'13^g'!M22)</f>
        <v>0</v>
      </c>
      <c r="N16" s="13">
        <f>SUM(1^g!N22+'2^g '!N22+3^g!N22+'4^g '!N22+5^g!N22+6^g!N22+7^g!N22+8^g!N22+9^g!N22+'10^g'!N22+'11^g'!N22+'12^g'!N22+'13^g'!N22)</f>
        <v>0</v>
      </c>
      <c r="O16" s="13">
        <f>SUM(1^g!O22+'2^g '!O22+3^g!O22+'4^g '!O22+5^g!O22+6^g!O22+7^g!O22+8^g!O22+9^g!O22+'10^g'!O22+'11^g'!O22+'12^g'!O22+'13^g'!O22)</f>
        <v>1</v>
      </c>
      <c r="P16" s="13">
        <f>SUM(1^g!P22+'2^g '!P22+3^g!P22+'4^g '!P22+5^g!P22+6^g!P22+7^g!P22+8^g!P22+9^g!P22+'10^g'!P22+'11^g'!P22+'12^g'!P22+'13^g'!P22)</f>
        <v>0</v>
      </c>
      <c r="Q16" s="15">
        <f>IF(I16=0,0,J16/I16*1000)</f>
        <v>200</v>
      </c>
      <c r="R16" s="15">
        <f>IF(I16=0,0,O16/I16*1000)</f>
        <v>200</v>
      </c>
      <c r="S16" s="13">
        <f>SUM(1^g!S22+'2^g '!S22+3^g!S22+'4^g '!S22+5^g!S22+6^g!S22+7^g!S22+8^g!S22+9^g!S22+'10^g'!S22+'11^g'!S22+'12^g'!S22+'13^g'!S22)</f>
        <v>0</v>
      </c>
      <c r="T16" s="13">
        <f>SUM(1^g!T22+'2^g '!T22+3^g!T22+'4^g '!T22+5^g!T22+6^g!T22+7^g!T22+8^g!T22+9^g!T22+'10^g'!T22+'11^g'!T22+'12^g'!T22+'13^g'!T22)</f>
        <v>0</v>
      </c>
      <c r="U16" s="13">
        <f>SUM(1^g!U22+'2^g '!U22+3^g!U22+'4^g '!U22+5^g!U22+6^g!U22+7^g!U22+8^g!U22+9^g!U22+'10^g'!U22+'11^g'!U22+'12^g'!U22+'13^g'!U22)</f>
        <v>0</v>
      </c>
      <c r="V16" s="13">
        <f>SUM(1^g!V22+'2^g '!V22+3^g!V22+'4^g '!V22+5^g!V22+6^g!V22+7^g!V22+8^g!V22+9^g!V22+'10^g'!V22+'11^g'!V22+'12^g'!V22+'13^g'!V22)</f>
        <v>0</v>
      </c>
      <c r="W16" s="13">
        <f>SUM(1^g!W22+'2^g '!W22+3^g!W22+'4^g '!W22+5^g!W22+6^g!W22+7^g!W22+8^g!W22+9^g!W22+'10^g'!W22+'11^g'!W22+'12^g'!W22+'13^g'!W22)</f>
        <v>0</v>
      </c>
      <c r="X16" s="13">
        <f>SUM(1^g!X22+'2^g '!X22+3^g!X22+'4^g '!X22+5^g!X22+6^g!X22+7^g!X22+8^g!X22+9^g!X22+'10^g'!X22+'11^g'!X22+'12^g'!X22+'13^g'!X22)</f>
        <v>0</v>
      </c>
      <c r="Y16" s="13">
        <f>SUM(1^g!Y22+'2^g '!Y22+3^g!Y22+'4^g '!Y22+5^g!Y22+6^g!Y22+7^g!Y22+8^g!Y22+9^g!Y22+'10^g'!Y22+'11^g'!Y22+'12^g'!Y22+'13^g'!Y22)</f>
        <v>0</v>
      </c>
      <c r="Z16" s="13">
        <f>SUM(1^g!Z22+'2^g '!Z22+3^g!Z22+'4^g '!Z22+5^g!Z22+6^g!Z22+7^g!Z22+8^g!Z22+9^g!Z22+'10^g'!Z22+'11^g'!Z22+'12^g'!Z22+'13^g'!Z22)</f>
        <v>0</v>
      </c>
      <c r="AA16" s="13">
        <f>SUM(1^g!AA22+'2^g '!AA22+3^g!AA22+'4^g '!AA22+5^g!AA22+6^g!AA22+7^g!AA22+8^g!AA22+9^g!AA22+'10^g'!AA22+'11^g'!AA22+'12^g'!AA22+'13^g'!AA22)</f>
        <v>0</v>
      </c>
      <c r="AB16" s="13">
        <f>SUM(1^g!AB22+'2^g '!AB22+3^g!AB22+'4^g '!AB22+5^g!AB22+6^g!AB22+7^g!AB22+8^g!AB22+9^g!AB22+'10^g'!AB22+'11^g'!AB22+'12^g'!AB22+'13^g'!AB22)</f>
        <v>1</v>
      </c>
      <c r="AC16" s="16">
        <f>SUM(1^g!AC22+'2^g '!AC22+3^g!AC22+'4^g '!AC22+5^g!AC22+6^g!AC22+7^g!AC22+8^g!AC22+9^g!AC22+'10^g'!AC22+'11^g'!AC22+'12^g'!AC22+'13^g'!AC22)</f>
        <v>1</v>
      </c>
      <c r="AD16" s="17">
        <f>IF(D16&gt;0,+(A16+B16)/D16*1000,"")</f>
        <v>833.3333333333334</v>
      </c>
    </row>
    <row r="17" spans="1:30" ht="12.75">
      <c r="A17" s="18">
        <f>SUM(1^g!A23+'2^g '!A23+3^g!A23+'4^g '!A23+5^g!A23+6^g!A23+7^g!A23+8^g!A23+9^g!A23+'10^g'!A23+'11^g'!A23+'12^g'!A23+'13^g'!A23)</f>
        <v>2</v>
      </c>
      <c r="B17" s="19">
        <f>SUM(1^g!B23+'2^g '!B23+3^g!B23+'4^g '!B23+5^g!B23+6^g!B23+7^g!B23+8^g!B23+9^g!B23+'10^g'!B23+'11^g'!B23+'12^g'!B23+'13^g'!B23)</f>
        <v>0</v>
      </c>
      <c r="C17" s="19">
        <f>SUM(1^g!C23+'2^g '!C23+3^g!C23+'4^g '!C23+5^g!C23+6^g!C23+7^g!C23+8^g!C23+9^g!C23+'10^g'!C23+'11^g'!C23+'12^g'!C23+'13^g'!C23)</f>
        <v>0</v>
      </c>
      <c r="D17" s="19">
        <f>SUM(A17:C17)</f>
        <v>2</v>
      </c>
      <c r="E17" s="19">
        <f>SUM(1^g!E23+'2^g '!E23+3^g!E23+'4^g '!E23+5^g!E23+6^g!E23+7^g!E23+8^g!E23+9^g!E23+'10^g'!E23+'11^g'!E23+'12^g'!E23+'13^g'!E23)</f>
        <v>8</v>
      </c>
      <c r="F17" s="19">
        <f>SUM(1^g!F23+'2^g '!F23+3^g!F23+'4^g '!F23+5^g!F23+6^g!F23+7^g!F23+8^g!F23+9^g!F23+'10^g'!F23+'11^g'!F23+'12^g'!F23+'13^g'!F23)</f>
        <v>0</v>
      </c>
      <c r="G17" s="20" t="s">
        <v>73</v>
      </c>
      <c r="H17" s="19">
        <f>SUM(1^g!H23+'2^g '!H23+3^g!H23+'4^g '!H23+5^g!H23+6^g!H23+7^g!H23+8^g!H23+9^g!H23+'10^g'!H23+'11^g'!H23+'12^g'!H23+'13^g'!H23)</f>
        <v>5</v>
      </c>
      <c r="I17" s="19">
        <f>SUM(1^g!I23+'2^g '!I23+3^g!I23+'4^g '!I23+5^g!I23+6^g!I23+7^g!I23+8^g!I23+9^g!I23+'10^g'!I23+'11^g'!I23+'12^g'!I23+'13^g'!I23)</f>
        <v>3</v>
      </c>
      <c r="J17" s="19">
        <f>SUM(1^g!J23+'2^g '!J23+3^g!J23+'4^g '!J23+5^g!J23+6^g!J23+7^g!J23+8^g!J23+9^g!J23+'10^g'!J23+'11^g'!J23+'12^g'!J23+'13^g'!J23)</f>
        <v>1</v>
      </c>
      <c r="K17" s="19">
        <f>SUM(1^g!K23+'2^g '!K23+3^g!K23+'4^g '!K23+5^g!K23+6^g!K23+7^g!K23+8^g!K23+9^g!K23+'10^g'!K23+'11^g'!K23+'12^g'!K23+'13^g'!K23)</f>
        <v>1</v>
      </c>
      <c r="L17" s="19">
        <f>SUM(1^g!L23+'2^g '!L23+3^g!L23+'4^g '!L23+5^g!L23+6^g!L23+7^g!L23+8^g!L23+9^g!L23+'10^g'!L23+'11^g'!L23+'12^g'!L23+'13^g'!L23)</f>
        <v>0</v>
      </c>
      <c r="M17" s="19">
        <f>SUM(1^g!M23+'2^g '!M23+3^g!M23+'4^g '!M23+5^g!M23+6^g!M23+7^g!M23+8^g!M23+9^g!M23+'10^g'!M23+'11^g'!M23+'12^g'!M23+'13^g'!M23)</f>
        <v>0</v>
      </c>
      <c r="N17" s="19">
        <f>SUM(1^g!N23+'2^g '!N23+3^g!N23+'4^g '!N23+5^g!N23+6^g!N23+7^g!N23+8^g!N23+9^g!N23+'10^g'!N23+'11^g'!N23+'12^g'!N23+'13^g'!N23)</f>
        <v>0</v>
      </c>
      <c r="O17" s="19">
        <f>SUM(1^g!O23+'2^g '!O23+3^g!O23+'4^g '!O23+5^g!O23+6^g!O23+7^g!O23+8^g!O23+9^g!O23+'10^g'!O23+'11^g'!O23+'12^g'!O23+'13^g'!O23)</f>
        <v>1</v>
      </c>
      <c r="P17" s="19">
        <f>SUM(1^g!P23+'2^g '!P23+3^g!P23+'4^g '!P23+5^g!P23+6^g!P23+7^g!P23+8^g!P23+9^g!P23+'10^g'!P23+'11^g'!P23+'12^g'!P23+'13^g'!P23)</f>
        <v>1</v>
      </c>
      <c r="Q17" s="21">
        <f>IF(I17=0,0,J17/I17*1000)</f>
        <v>333.3333333333333</v>
      </c>
      <c r="R17" s="21">
        <f>IF(I17=0,0,O17/I17*1000)</f>
        <v>333.3333333333333</v>
      </c>
      <c r="S17" s="19">
        <f>SUM(1^g!S23+'2^g '!S23+3^g!S23+'4^g '!S23+5^g!S23+6^g!S23+7^g!S23+8^g!S23+9^g!S23+'10^g'!S23+'11^g'!S23+'12^g'!S23+'13^g'!S23)</f>
        <v>2</v>
      </c>
      <c r="T17" s="19">
        <f>SUM(1^g!T23+'2^g '!T23+3^g!T23+'4^g '!T23+5^g!T23+6^g!T23+7^g!T23+8^g!T23+9^g!T23+'10^g'!T23+'11^g'!T23+'12^g'!T23+'13^g'!T23)</f>
        <v>0</v>
      </c>
      <c r="U17" s="19">
        <f>SUM(1^g!U23+'2^g '!U23+3^g!U23+'4^g '!U23+5^g!U23+6^g!U23+7^g!U23+8^g!U23+9^g!U23+'10^g'!U23+'11^g'!U23+'12^g'!U23+'13^g'!U23)</f>
        <v>0</v>
      </c>
      <c r="V17" s="19">
        <f>SUM(1^g!V23+'2^g '!V23+3^g!V23+'4^g '!V23+5^g!V23+6^g!V23+7^g!V23+8^g!V23+9^g!V23+'10^g'!V23+'11^g'!V23+'12^g'!V23+'13^g'!V23)</f>
        <v>0</v>
      </c>
      <c r="W17" s="19">
        <f>SUM(1^g!W23+'2^g '!W23+3^g!W23+'4^g '!W23+5^g!W23+6^g!W23+7^g!W23+8^g!W23+9^g!W23+'10^g'!W23+'11^g'!W23+'12^g'!W23+'13^g'!W23)</f>
        <v>0</v>
      </c>
      <c r="X17" s="19">
        <f>SUM(1^g!X23+'2^g '!X23+3^g!X23+'4^g '!X23+5^g!X23+6^g!X23+7^g!X23+8^g!X23+9^g!X23+'10^g'!X23+'11^g'!X23+'12^g'!X23+'13^g'!X23)</f>
        <v>0</v>
      </c>
      <c r="Y17" s="19">
        <f>SUM(1^g!Y23+'2^g '!Y23+3^g!Y23+'4^g '!Y23+5^g!Y23+6^g!Y23+7^g!Y23+8^g!Y23+9^g!Y23+'10^g'!Y23+'11^g'!Y23+'12^g'!Y23+'13^g'!Y23)</f>
        <v>0</v>
      </c>
      <c r="Z17" s="19">
        <f>SUM(1^g!Z23+'2^g '!Z23+3^g!Z23+'4^g '!Z23+5^g!Z23+6^g!Z23+7^g!Z23+8^g!Z23+9^g!Z23+'10^g'!Z23+'11^g'!Z23+'12^g'!Z23+'13^g'!Z23)</f>
        <v>0</v>
      </c>
      <c r="AA17" s="19">
        <f>SUM(1^g!AA23+'2^g '!AA23+3^g!AA23+'4^g '!AA23+5^g!AA23+6^g!AA23+7^g!AA23+8^g!AA23+9^g!AA23+'10^g'!AA23+'11^g'!AA23+'12^g'!AA23+'13^g'!AA23)</f>
        <v>0</v>
      </c>
      <c r="AB17" s="19">
        <f>SUM(1^g!AB23+'2^g '!AB23+3^g!AB23+'4^g '!AB23+5^g!AB23+6^g!AB23+7^g!AB23+8^g!AB23+9^g!AB23+'10^g'!AB23+'11^g'!AB23+'12^g'!AB23+'13^g'!AB23)</f>
        <v>0</v>
      </c>
      <c r="AC17" s="22">
        <f>SUM(1^g!AC23+'2^g '!AC23+3^g!AC23+'4^g '!AC23+5^g!AC23+6^g!AC23+7^g!AC23+8^g!AC23+9^g!AC23+'10^g'!AC23+'11^g'!AC23+'12^g'!AC23+'13^g'!AC23)</f>
        <v>0</v>
      </c>
      <c r="AD17" s="23">
        <f>IF(D17&gt;0,+(A17+B17)/D17*1000,"")</f>
        <v>1000</v>
      </c>
    </row>
    <row r="18" spans="1:30" ht="12.75">
      <c r="A18" s="24">
        <f>SUM(1^g!A24+'2^g '!A24+3^g!A24+'4^g '!A24+5^g!A24+6^g!A24+7^g!A24+8^g!A24+9^g!A24+'10^g'!A24+'11^g'!A24+'12^g'!A24+'13^g'!A24)</f>
        <v>4</v>
      </c>
      <c r="B18" s="25">
        <f>SUM(1^g!B24+'2^g '!B24+3^g!B24+'4^g '!B24+5^g!B24+6^g!B24+7^g!B24+8^g!B24+9^g!B24+'10^g'!B24+'11^g'!B24+'12^g'!B24+'13^g'!B24)</f>
        <v>1</v>
      </c>
      <c r="C18" s="25">
        <f>SUM(1^g!C24+'2^g '!C24+3^g!C24+'4^g '!C24+5^g!C24+6^g!C24+7^g!C24+8^g!C24+9^g!C24+'10^g'!C24+'11^g'!C24+'12^g'!C24+'13^g'!C24)</f>
        <v>2</v>
      </c>
      <c r="D18" s="25">
        <f>SUM(A18:C18)</f>
        <v>7</v>
      </c>
      <c r="E18" s="25">
        <f>SUM(1^g!E24+'2^g '!E24+3^g!E24+'4^g '!E24+5^g!E24+6^g!E24+7^g!E24+8^g!E24+9^g!E24+'10^g'!E24+'11^g'!E24+'12^g'!E24+'13^g'!E24)</f>
        <v>8</v>
      </c>
      <c r="F18" s="25">
        <f>SUM(1^g!F24+'2^g '!F24+3^g!F24+'4^g '!F24+5^g!F24+6^g!F24+7^g!F24+8^g!F24+9^g!F24+'10^g'!F24+'11^g'!F24+'12^g'!F24+'13^g'!F24)</f>
        <v>0</v>
      </c>
      <c r="G18" s="26" t="s">
        <v>74</v>
      </c>
      <c r="H18" s="25">
        <f>SUM(1^g!H24+'2^g '!H24+3^g!H24+'4^g '!H24+5^g!H24+6^g!H24+7^g!H24+8^g!H24+9^g!H24+'10^g'!H24+'11^g'!H24+'12^g'!H24+'13^g'!H24)</f>
        <v>5</v>
      </c>
      <c r="I18" s="25">
        <f>SUM(1^g!I24+'2^g '!I24+3^g!I24+'4^g '!I24+5^g!I24+6^g!I24+7^g!I24+8^g!I24+9^g!I24+'10^g'!I24+'11^g'!I24+'12^g'!I24+'13^g'!I24)</f>
        <v>3</v>
      </c>
      <c r="J18" s="25">
        <f>SUM(1^g!J24+'2^g '!J24+3^g!J24+'4^g '!J24+5^g!J24+6^g!J24+7^g!J24+8^g!J24+9^g!J24+'10^g'!J24+'11^g'!J24+'12^g'!J24+'13^g'!J24)</f>
        <v>1</v>
      </c>
      <c r="K18" s="25">
        <f>SUM(1^g!K24+'2^g '!K24+3^g!K24+'4^g '!K24+5^g!K24+6^g!K24+7^g!K24+8^g!K24+9^g!K24+'10^g'!K24+'11^g'!K24+'12^g'!K24+'13^g'!K24)</f>
        <v>0</v>
      </c>
      <c r="L18" s="25">
        <f>SUM(1^g!L24+'2^g '!L24+3^g!L24+'4^g '!L24+5^g!L24+6^g!L24+7^g!L24+8^g!L24+9^g!L24+'10^g'!L24+'11^g'!L24+'12^g'!L24+'13^g'!L24)</f>
        <v>1</v>
      </c>
      <c r="M18" s="25">
        <f>SUM(1^g!M24+'2^g '!M24+3^g!M24+'4^g '!M24+5^g!M24+6^g!M24+7^g!M24+8^g!M24+9^g!M24+'10^g'!M24+'11^g'!M24+'12^g'!M24+'13^g'!M24)</f>
        <v>0</v>
      </c>
      <c r="N18" s="25">
        <f>SUM(1^g!N24+'2^g '!N24+3^g!N24+'4^g '!N24+5^g!N24+6^g!N24+7^g!N24+8^g!N24+9^g!N24+'10^g'!N24+'11^g'!N24+'12^g'!N24+'13^g'!N24)</f>
        <v>0</v>
      </c>
      <c r="O18" s="25">
        <f>SUM(1^g!O24+'2^g '!O24+3^g!O24+'4^g '!O24+5^g!O24+6^g!O24+7^g!O24+8^g!O24+9^g!O24+'10^g'!O24+'11^g'!O24+'12^g'!O24+'13^g'!O24)</f>
        <v>2</v>
      </c>
      <c r="P18" s="25">
        <f>SUM(1^g!P24+'2^g '!P24+3^g!P24+'4^g '!P24+5^g!P24+6^g!P24+7^g!P24+8^g!P24+9^g!P24+'10^g'!P24+'11^g'!P24+'12^g'!P24+'13^g'!P24)</f>
        <v>0</v>
      </c>
      <c r="Q18" s="27">
        <f>IF(I18=0,0,J18/I18*1000)</f>
        <v>333.3333333333333</v>
      </c>
      <c r="R18" s="27">
        <f>IF(I18=0,0,O18/I18*1000)</f>
        <v>666.6666666666666</v>
      </c>
      <c r="S18" s="25">
        <f>SUM(1^g!S24+'2^g '!S24+3^g!S24+'4^g '!S24+5^g!S24+6^g!S24+7^g!S24+8^g!S24+9^g!S24+'10^g'!S24+'11^g'!S24+'12^g'!S24+'13^g'!S24)</f>
        <v>1</v>
      </c>
      <c r="T18" s="25">
        <f>SUM(1^g!T24+'2^g '!T24+3^g!T24+'4^g '!T24+5^g!T24+6^g!T24+7^g!T24+8^g!T24+9^g!T24+'10^g'!T24+'11^g'!T24+'12^g'!T24+'13^g'!T24)</f>
        <v>0</v>
      </c>
      <c r="U18" s="25">
        <f>SUM(1^g!U24+'2^g '!U24+3^g!U24+'4^g '!U24+5^g!U24+6^g!U24+7^g!U24+8^g!U24+9^g!U24+'10^g'!U24+'11^g'!U24+'12^g'!U24+'13^g'!U24)</f>
        <v>0</v>
      </c>
      <c r="V18" s="25">
        <f>SUM(1^g!V24+'2^g '!V24+3^g!V24+'4^g '!V24+5^g!V24+6^g!V24+7^g!V24+8^g!V24+9^g!V24+'10^g'!V24+'11^g'!V24+'12^g'!V24+'13^g'!V24)</f>
        <v>1</v>
      </c>
      <c r="W18" s="25">
        <f>SUM(1^g!W24+'2^g '!W24+3^g!W24+'4^g '!W24+5^g!W24+6^g!W24+7^g!W24+8^g!W24+9^g!W24+'10^g'!W24+'11^g'!W24+'12^g'!W24+'13^g'!W24)</f>
        <v>0</v>
      </c>
      <c r="X18" s="25">
        <f>SUM(1^g!X24+'2^g '!X24+3^g!X24+'4^g '!X24+5^g!X24+6^g!X24+7^g!X24+8^g!X24+9^g!X24+'10^g'!X24+'11^g'!X24+'12^g'!X24+'13^g'!X24)</f>
        <v>0</v>
      </c>
      <c r="Y18" s="25">
        <f>SUM(1^g!Y24+'2^g '!Y24+3^g!Y24+'4^g '!Y24+5^g!Y24+6^g!Y24+7^g!Y24+8^g!Y24+9^g!Y24+'10^g'!Y24+'11^g'!Y24+'12^g'!Y24+'13^g'!Y24)</f>
        <v>0</v>
      </c>
      <c r="Z18" s="25">
        <f>SUM(1^g!Z24+'2^g '!Z24+3^g!Z24+'4^g '!Z24+5^g!Z24+6^g!Z24+7^g!Z24+8^g!Z24+9^g!Z24+'10^g'!Z24+'11^g'!Z24+'12^g'!Z24+'13^g'!Z24)</f>
        <v>0</v>
      </c>
      <c r="AA18" s="25">
        <f>SUM(1^g!AA24+'2^g '!AA24+3^g!AA24+'4^g '!AA24+5^g!AA24+6^g!AA24+7^g!AA24+8^g!AA24+9^g!AA24+'10^g'!AA24+'11^g'!AA24+'12^g'!AA24+'13^g'!AA24)</f>
        <v>0</v>
      </c>
      <c r="AB18" s="25">
        <f>SUM(1^g!AB24+'2^g '!AB24+3^g!AB24+'4^g '!AB24+5^g!AB24+6^g!AB24+7^g!AB24+8^g!AB24+9^g!AB24+'10^g'!AB24+'11^g'!AB24+'12^g'!AB24+'13^g'!AB24)</f>
        <v>1</v>
      </c>
      <c r="AC18" s="28">
        <f>SUM(1^g!AC24+'2^g '!AC24+3^g!AC24+'4^g '!AC24+5^g!AC24+6^g!AC24+7^g!AC24+8^g!AC24+9^g!AC24+'10^g'!AC24+'11^g'!AC24+'12^g'!AC24+'13^g'!AC24)</f>
        <v>3</v>
      </c>
      <c r="AD18" s="29">
        <f>IF(D18&gt;0,+(A18+B18)/D18*1000,"")</f>
        <v>714.2857142857143</v>
      </c>
    </row>
    <row r="19" spans="1:30" ht="12.75">
      <c r="A19" s="12">
        <f>SUM(1^g!A25+'2^g '!A25+3^g!A25+'4^g '!A25+5^g!A25+6^g!A25+7^g!A25+8^g!A25+9^g!A25+'10^g'!A25+'11^g'!A25+'12^g'!A25+'13^g'!A25)</f>
        <v>3</v>
      </c>
      <c r="B19" s="13">
        <f>SUM(1^g!B25+'2^g '!B25+3^g!B25+'4^g '!B25+5^g!B25+6^g!B25+7^g!B25+8^g!B25+9^g!B25+'10^g'!B25+'11^g'!B25+'12^g'!B25+'13^g'!B25)</f>
        <v>7</v>
      </c>
      <c r="C19" s="13">
        <f>SUM(1^g!C25+'2^g '!C25+3^g!C25+'4^g '!C25+5^g!C25+6^g!C25+7^g!C25+8^g!C25+9^g!C25+'10^g'!C25+'11^g'!C25+'12^g'!C25+'13^g'!C25)</f>
        <v>0</v>
      </c>
      <c r="D19" s="13">
        <f>SUM(A19:C19)</f>
        <v>10</v>
      </c>
      <c r="E19" s="13">
        <f>SUM(1^g!E25+'2^g '!E25+3^g!E25+'4^g '!E25+5^g!E25+6^g!E25+7^g!E25+8^g!E25+9^g!E25+'10^g'!E25+'11^g'!E25+'12^g'!E25+'13^g'!E25)</f>
        <v>22</v>
      </c>
      <c r="F19" s="13">
        <f>SUM(1^g!F25+'2^g '!F25+3^g!F25+'4^g '!F25+5^g!F25+6^g!F25+7^g!F25+8^g!F25+9^g!F25+'10^g'!F25+'11^g'!F25+'12^g'!F25+'13^g'!F25)</f>
        <v>0</v>
      </c>
      <c r="G19" s="14" t="s">
        <v>75</v>
      </c>
      <c r="H19" s="13">
        <f>SUM(1^g!H25+'2^g '!H25+3^g!H25+'4^g '!H25+5^g!H25+6^g!H25+7^g!H25+8^g!H25+9^g!H25+'10^g'!H25+'11^g'!H25+'12^g'!H25+'13^g'!H25)</f>
        <v>10</v>
      </c>
      <c r="I19" s="13">
        <f>SUM(1^g!I25+'2^g '!I25+3^g!I25+'4^g '!I25+5^g!I25+6^g!I25+7^g!I25+8^g!I25+9^g!I25+'10^g'!I25+'11^g'!I25+'12^g'!I25+'13^g'!I25)</f>
        <v>9</v>
      </c>
      <c r="J19" s="13">
        <f>SUM(1^g!J25+'2^g '!J25+3^g!J25+'4^g '!J25+5^g!J25+6^g!J25+7^g!J25+8^g!J25+9^g!J25+'10^g'!J25+'11^g'!J25+'12^g'!J25+'13^g'!J25)</f>
        <v>1</v>
      </c>
      <c r="K19" s="13">
        <f>SUM(1^g!K25+'2^g '!K25+3^g!K25+'4^g '!K25+5^g!K25+6^g!K25+7^g!K25+8^g!K25+9^g!K25+'10^g'!K25+'11^g'!K25+'12^g'!K25+'13^g'!K25)</f>
        <v>1</v>
      </c>
      <c r="L19" s="13">
        <f>SUM(1^g!L25+'2^g '!L25+3^g!L25+'4^g '!L25+5^g!L25+6^g!L25+7^g!L25+8^g!L25+9^g!L25+'10^g'!L25+'11^g'!L25+'12^g'!L25+'13^g'!L25)</f>
        <v>0</v>
      </c>
      <c r="M19" s="13">
        <f>SUM(1^g!M25+'2^g '!M25+3^g!M25+'4^g '!M25+5^g!M25+6^g!M25+7^g!M25+8^g!M25+9^g!M25+'10^g'!M25+'11^g'!M25+'12^g'!M25+'13^g'!M25)</f>
        <v>0</v>
      </c>
      <c r="N19" s="13">
        <f>SUM(1^g!N25+'2^g '!N25+3^g!N25+'4^g '!N25+5^g!N25+6^g!N25+7^g!N25+8^g!N25+9^g!N25+'10^g'!N25+'11^g'!N25+'12^g'!N25+'13^g'!N25)</f>
        <v>0</v>
      </c>
      <c r="O19" s="13">
        <f>SUM(1^g!O25+'2^g '!O25+3^g!O25+'4^g '!O25+5^g!O25+6^g!O25+7^g!O25+8^g!O25+9^g!O25+'10^g'!O25+'11^g'!O25+'12^g'!O25+'13^g'!O25)</f>
        <v>1</v>
      </c>
      <c r="P19" s="13">
        <f>SUM(1^g!P25+'2^g '!P25+3^g!P25+'4^g '!P25+5^g!P25+6^g!P25+7^g!P25+8^g!P25+9^g!P25+'10^g'!P25+'11^g'!P25+'12^g'!P25+'13^g'!P25)</f>
        <v>2</v>
      </c>
      <c r="Q19" s="15">
        <f>IF(I19=0,0,J19/I19*1000)</f>
        <v>111.1111111111111</v>
      </c>
      <c r="R19" s="15">
        <f>IF(I19=0,0,O19/I19*1000)</f>
        <v>111.1111111111111</v>
      </c>
      <c r="S19" s="13">
        <f>SUM(1^g!S25+'2^g '!S25+3^g!S25+'4^g '!S25+5^g!S25+6^g!S25+7^g!S25+8^g!S25+9^g!S25+'10^g'!S25+'11^g'!S25+'12^g'!S25+'13^g'!S25)</f>
        <v>1</v>
      </c>
      <c r="T19" s="13">
        <f>SUM(1^g!T25+'2^g '!T25+3^g!T25+'4^g '!T25+5^g!T25+6^g!T25+7^g!T25+8^g!T25+9^g!T25+'10^g'!T25+'11^g'!T25+'12^g'!T25+'13^g'!T25)</f>
        <v>0</v>
      </c>
      <c r="U19" s="13">
        <f>SUM(1^g!U25+'2^g '!U25+3^g!U25+'4^g '!U25+5^g!U25+6^g!U25+7^g!U25+8^g!U25+9^g!U25+'10^g'!U25+'11^g'!U25+'12^g'!U25+'13^g'!U25)</f>
        <v>0</v>
      </c>
      <c r="V19" s="13">
        <f>SUM(1^g!V25+'2^g '!V25+3^g!V25+'4^g '!V25+5^g!V25+6^g!V25+7^g!V25+8^g!V25+9^g!V25+'10^g'!V25+'11^g'!V25+'12^g'!V25+'13^g'!V25)</f>
        <v>0</v>
      </c>
      <c r="W19" s="13">
        <f>SUM(1^g!W25+'2^g '!W25+3^g!W25+'4^g '!W25+5^g!W25+6^g!W25+7^g!W25+8^g!W25+9^g!W25+'10^g'!W25+'11^g'!W25+'12^g'!W25+'13^g'!W25)</f>
        <v>0</v>
      </c>
      <c r="X19" s="13">
        <f>SUM(1^g!X25+'2^g '!X25+3^g!X25+'4^g '!X25+5^g!X25+6^g!X25+7^g!X25+8^g!X25+9^g!X25+'10^g'!X25+'11^g'!X25+'12^g'!X25+'13^g'!X25)</f>
        <v>2</v>
      </c>
      <c r="Y19" s="13">
        <f>SUM(1^g!Y25+'2^g '!Y25+3^g!Y25+'4^g '!Y25+5^g!Y25+6^g!Y25+7^g!Y25+8^g!Y25+9^g!Y25+'10^g'!Y25+'11^g'!Y25+'12^g'!Y25+'13^g'!Y25)</f>
        <v>0</v>
      </c>
      <c r="Z19" s="13">
        <f>SUM(1^g!Z25+'2^g '!Z25+3^g!Z25+'4^g '!Z25+5^g!Z25+6^g!Z25+7^g!Z25+8^g!Z25+9^g!Z25+'10^g'!Z25+'11^g'!Z25+'12^g'!Z25+'13^g'!Z25)</f>
        <v>0</v>
      </c>
      <c r="AA19" s="13">
        <f>SUM(1^g!AA25+'2^g '!AA25+3^g!AA25+'4^g '!AA25+5^g!AA25+6^g!AA25+7^g!AA25+8^g!AA25+9^g!AA25+'10^g'!AA25+'11^g'!AA25+'12^g'!AA25+'13^g'!AA25)</f>
        <v>0</v>
      </c>
      <c r="AB19" s="13">
        <f>SUM(1^g!AB25+'2^g '!AB25+3^g!AB25+'4^g '!AB25+5^g!AB25+6^g!AB25+7^g!AB25+8^g!AB25+9^g!AB25+'10^g'!AB25+'11^g'!AB25+'12^g'!AB25+'13^g'!AB25)</f>
        <v>1</v>
      </c>
      <c r="AC19" s="16">
        <f>SUM(1^g!AC25+'2^g '!AC25+3^g!AC25+'4^g '!AC25+5^g!AC25+6^g!AC25+7^g!AC25+8^g!AC25+9^g!AC25+'10^g'!AC25+'11^g'!AC25+'12^g'!AC25+'13^g'!AC25)</f>
        <v>1</v>
      </c>
      <c r="AD19" s="17">
        <f>IF(D19&gt;0,+(A19+B19)/D19*1000,"")</f>
        <v>1000</v>
      </c>
    </row>
    <row r="20" spans="1:30" ht="12.75">
      <c r="A20" s="18">
        <f>SUM(1^g!A26+'2^g '!A26+3^g!A26+'4^g '!A26+5^g!A26+6^g!A26+7^g!A26+8^g!A26+9^g!A26+'10^g'!A26+'11^g'!A26+'12^g'!A26+'13^g'!A26)</f>
        <v>0</v>
      </c>
      <c r="B20" s="19">
        <f>SUM(1^g!B26+'2^g '!B26+3^g!B26+'4^g '!B26+5^g!B26+6^g!B26+7^g!B26+8^g!B26+9^g!B26+'10^g'!B26+'11^g'!B26+'12^g'!B26+'13^g'!B26)</f>
        <v>0</v>
      </c>
      <c r="C20" s="19">
        <f>SUM(1^g!C26+'2^g '!C26+3^g!C26+'4^g '!C26+5^g!C26+6^g!C26+7^g!C26+8^g!C26+9^g!C26+'10^g'!C26+'11^g'!C26+'12^g'!C26+'13^g'!C26)</f>
        <v>0</v>
      </c>
      <c r="D20" s="19">
        <f>SUM(A20:C20)</f>
        <v>0</v>
      </c>
      <c r="E20" s="19">
        <f>SUM(1^g!E26+'2^g '!E26+3^g!E26+'4^g '!E26+5^g!E26+6^g!E26+7^g!E26+8^g!E26+9^g!E26+'10^g'!E26+'11^g'!E26+'12^g'!E26+'13^g'!E26)</f>
        <v>11</v>
      </c>
      <c r="F20" s="19">
        <f>SUM(1^g!F26+'2^g '!F26+3^g!F26+'4^g '!F26+5^g!F26+6^g!F26+7^g!F26+8^g!F26+9^g!F26+'10^g'!F26+'11^g'!F26+'12^g'!F26+'13^g'!F26)</f>
        <v>0</v>
      </c>
      <c r="G20" s="20" t="s">
        <v>76</v>
      </c>
      <c r="H20" s="19">
        <f>SUM(1^g!H26+'2^g '!H26+3^g!H26+'4^g '!H26+5^g!H26+6^g!H26+7^g!H26+8^g!H26+9^g!H26+'10^g'!H26+'11^g'!H26+'12^g'!H26+'13^g'!H26)</f>
        <v>4</v>
      </c>
      <c r="I20" s="19">
        <f>SUM(1^g!I26+'2^g '!I26+3^g!I26+'4^g '!I26+5^g!I26+6^g!I26+7^g!I26+8^g!I26+9^g!I26+'10^g'!I26+'11^g'!I26+'12^g'!I26+'13^g'!I26)</f>
        <v>4</v>
      </c>
      <c r="J20" s="19">
        <f>SUM(1^g!J26+'2^g '!J26+3^g!J26+'4^g '!J26+5^g!J26+6^g!J26+7^g!J26+8^g!J26+9^g!J26+'10^g'!J26+'11^g'!J26+'12^g'!J26+'13^g'!J26)</f>
        <v>0</v>
      </c>
      <c r="K20" s="19">
        <f>SUM(1^g!K26+'2^g '!K26+3^g!K26+'4^g '!K26+5^g!K26+6^g!K26+7^g!K26+8^g!K26+9^g!K26+'10^g'!K26+'11^g'!K26+'12^g'!K26+'13^g'!K26)</f>
        <v>0</v>
      </c>
      <c r="L20" s="19">
        <f>SUM(1^g!L26+'2^g '!L26+3^g!L26+'4^g '!L26+5^g!L26+6^g!L26+7^g!L26+8^g!L26+9^g!L26+'10^g'!L26+'11^g'!L26+'12^g'!L26+'13^g'!L26)</f>
        <v>0</v>
      </c>
      <c r="M20" s="19">
        <f>SUM(1^g!M26+'2^g '!M26+3^g!M26+'4^g '!M26+5^g!M26+6^g!M26+7^g!M26+8^g!M26+9^g!M26+'10^g'!M26+'11^g'!M26+'12^g'!M26+'13^g'!M26)</f>
        <v>0</v>
      </c>
      <c r="N20" s="19">
        <f>SUM(1^g!N26+'2^g '!N26+3^g!N26+'4^g '!N26+5^g!N26+6^g!N26+7^g!N26+8^g!N26+9^g!N26+'10^g'!N26+'11^g'!N26+'12^g'!N26+'13^g'!N26)</f>
        <v>0</v>
      </c>
      <c r="O20" s="19">
        <f>SUM(1^g!O26+'2^g '!O26+3^g!O26+'4^g '!O26+5^g!O26+6^g!O26+7^g!O26+8^g!O26+9^g!O26+'10^g'!O26+'11^g'!O26+'12^g'!O26+'13^g'!O26)</f>
        <v>0</v>
      </c>
      <c r="P20" s="19">
        <f>SUM(1^g!P26+'2^g '!P26+3^g!P26+'4^g '!P26+5^g!P26+6^g!P26+7^g!P26+8^g!P26+9^g!P26+'10^g'!P26+'11^g'!P26+'12^g'!P26+'13^g'!P26)</f>
        <v>0</v>
      </c>
      <c r="Q20" s="21">
        <f>IF(I20=0,0,J20/I20*1000)</f>
        <v>0</v>
      </c>
      <c r="R20" s="21">
        <f>IF(I20=0,0,O20/I20*1000)</f>
        <v>0</v>
      </c>
      <c r="S20" s="19">
        <f>SUM(1^g!S26+'2^g '!S26+3^g!S26+'4^g '!S26+5^g!S26+6^g!S26+7^g!S26+8^g!S26+9^g!S26+'10^g'!S26+'11^g'!S26+'12^g'!S26+'13^g'!S26)</f>
        <v>0</v>
      </c>
      <c r="T20" s="19">
        <f>SUM(1^g!T26+'2^g '!T26+3^g!T26+'4^g '!T26+5^g!T26+6^g!T26+7^g!T26+8^g!T26+9^g!T26+'10^g'!T26+'11^g'!T26+'12^g'!T26+'13^g'!T26)</f>
        <v>0</v>
      </c>
      <c r="U20" s="19">
        <f>SUM(1^g!U26+'2^g '!U26+3^g!U26+'4^g '!U26+5^g!U26+6^g!U26+7^g!U26+8^g!U26+9^g!U26+'10^g'!U26+'11^g'!U26+'12^g'!U26+'13^g'!U26)</f>
        <v>0</v>
      </c>
      <c r="V20" s="19">
        <f>SUM(1^g!V26+'2^g '!V26+3^g!V26+'4^g '!V26+5^g!V26+6^g!V26+7^g!V26+8^g!V26+9^g!V26+'10^g'!V26+'11^g'!V26+'12^g'!V26+'13^g'!V26)</f>
        <v>0</v>
      </c>
      <c r="W20" s="19">
        <f>SUM(1^g!W26+'2^g '!W26+3^g!W26+'4^g '!W26+5^g!W26+6^g!W26+7^g!W26+8^g!W26+9^g!W26+'10^g'!W26+'11^g'!W26+'12^g'!W26+'13^g'!W26)</f>
        <v>0</v>
      </c>
      <c r="X20" s="19">
        <f>SUM(1^g!X26+'2^g '!X26+3^g!X26+'4^g '!X26+5^g!X26+6^g!X26+7^g!X26+8^g!X26+9^g!X26+'10^g'!X26+'11^g'!X26+'12^g'!X26+'13^g'!X26)</f>
        <v>0</v>
      </c>
      <c r="Y20" s="19">
        <f>SUM(1^g!Y26+'2^g '!Y26+3^g!Y26+'4^g '!Y26+5^g!Y26+6^g!Y26+7^g!Y26+8^g!Y26+9^g!Y26+'10^g'!Y26+'11^g'!Y26+'12^g'!Y26+'13^g'!Y26)</f>
        <v>0</v>
      </c>
      <c r="Z20" s="19">
        <f>SUM(1^g!Z26+'2^g '!Z26+3^g!Z26+'4^g '!Z26+5^g!Z26+6^g!Z26+7^g!Z26+8^g!Z26+9^g!Z26+'10^g'!Z26+'11^g'!Z26+'12^g'!Z26+'13^g'!Z26)</f>
        <v>0</v>
      </c>
      <c r="AA20" s="19">
        <f>SUM(1^g!AA26+'2^g '!AA26+3^g!AA26+'4^g '!AA26+5^g!AA26+6^g!AA26+7^g!AA26+8^g!AA26+9^g!AA26+'10^g'!AA26+'11^g'!AA26+'12^g'!AA26+'13^g'!AA26)</f>
        <v>0</v>
      </c>
      <c r="AB20" s="19">
        <f>SUM(1^g!AB26+'2^g '!AB26+3^g!AB26+'4^g '!AB26+5^g!AB26+6^g!AB26+7^g!AB26+8^g!AB26+9^g!AB26+'10^g'!AB26+'11^g'!AB26+'12^g'!AB26+'13^g'!AB26)</f>
        <v>4</v>
      </c>
      <c r="AC20" s="22">
        <f>SUM(1^g!AC26+'2^g '!AC26+3^g!AC26+'4^g '!AC26+5^g!AC26+6^g!AC26+7^g!AC26+8^g!AC26+9^g!AC26+'10^g'!AC26+'11^g'!AC26+'12^g'!AC26+'13^g'!AC26)</f>
        <v>0</v>
      </c>
      <c r="AD20" s="23">
        <f>IF(D20&gt;0,+(A20+B20)/D20*1000,"")</f>
      </c>
    </row>
    <row r="21" spans="1:30" ht="12.75">
      <c r="A21" s="24">
        <f>SUM(1^g!A27+'2^g '!A27+3^g!A27+'4^g '!A27+5^g!A27+6^g!A27+7^g!A27+8^g!A27+9^g!A27+'10^g'!A27+'11^g'!A27+'12^g'!A27+'13^g'!A27)</f>
        <v>0</v>
      </c>
      <c r="B21" s="25">
        <f>SUM(1^g!B27+'2^g '!B27+3^g!B27+'4^g '!B27+5^g!B27+6^g!B27+7^g!B27+8^g!B27+9^g!B27+'10^g'!B27+'11^g'!B27+'12^g'!B27+'13^g'!B27)</f>
        <v>0</v>
      </c>
      <c r="C21" s="25">
        <f>SUM(1^g!C27+'2^g '!C27+3^g!C27+'4^g '!C27+5^g!C27+6^g!C27+7^g!C27+8^g!C27+9^g!C27+'10^g'!C27+'11^g'!C27+'12^g'!C27+'13^g'!C27)</f>
        <v>0</v>
      </c>
      <c r="D21" s="25">
        <f>SUM(A21:C21)</f>
        <v>0</v>
      </c>
      <c r="E21" s="25">
        <f>SUM(1^g!E27+'2^g '!E27+3^g!E27+'4^g '!E27+5^g!E27+6^g!E27+7^g!E27+8^g!E27+9^g!E27+'10^g'!E27+'11^g'!E27+'12^g'!E27+'13^g'!E27)</f>
        <v>0</v>
      </c>
      <c r="F21" s="25">
        <f>SUM(1^g!F27+'2^g '!F27+3^g!F27+'4^g '!F27+5^g!F27+6^g!F27+7^g!F27+8^g!F27+9^g!F27+'10^g'!F27+'11^g'!F27+'12^g'!F27+'13^g'!F27)</f>
        <v>0</v>
      </c>
      <c r="G21" s="26"/>
      <c r="H21" s="25">
        <f>SUM(1^g!H27+'2^g '!H27+3^g!H27+'4^g '!H27+5^g!H27+6^g!H27+7^g!H27+8^g!H27+9^g!H27+'10^g'!H27+'11^g'!H27+'12^g'!H27+'13^g'!H27)</f>
        <v>0</v>
      </c>
      <c r="I21" s="25">
        <f>SUM(1^g!I27+'2^g '!I27+3^g!I27+'4^g '!I27+5^g!I27+6^g!I27+7^g!I27+8^g!I27+9^g!I27+'10^g'!I27+'11^g'!I27+'12^g'!I27+'13^g'!I27)</f>
        <v>0</v>
      </c>
      <c r="J21" s="25">
        <f>SUM(1^g!J27+'2^g '!J27+3^g!J27+'4^g '!J27+5^g!J27+6^g!J27+7^g!J27+8^g!J27+9^g!J27+'10^g'!J27+'11^g'!J27+'12^g'!J27+'13^g'!J27)</f>
        <v>0</v>
      </c>
      <c r="K21" s="25">
        <f>SUM(1^g!K27+'2^g '!K27+3^g!K27+'4^g '!K27+5^g!K27+6^g!K27+7^g!K27+8^g!K27+9^g!K27+'10^g'!K27+'11^g'!K27+'12^g'!K27+'13^g'!K27)</f>
        <v>0</v>
      </c>
      <c r="L21" s="25">
        <f>SUM(1^g!L27+'2^g '!L27+3^g!L27+'4^g '!L27+5^g!L27+6^g!L27+7^g!L27+8^g!L27+9^g!L27+'10^g'!L27+'11^g'!L27+'12^g'!L27+'13^g'!L27)</f>
        <v>0</v>
      </c>
      <c r="M21" s="25">
        <f>SUM(1^g!M27+'2^g '!M27+3^g!M27+'4^g '!M27+5^g!M27+6^g!M27+7^g!M27+8^g!M27+9^g!M27+'10^g'!M27+'11^g'!M27+'12^g'!M27+'13^g'!M27)</f>
        <v>0</v>
      </c>
      <c r="N21" s="25">
        <f>SUM(1^g!N27+'2^g '!N27+3^g!N27+'4^g '!N27+5^g!N27+6^g!N27+7^g!N27+8^g!N27+9^g!N27+'10^g'!N27+'11^g'!N27+'12^g'!N27+'13^g'!N27)</f>
        <v>0</v>
      </c>
      <c r="O21" s="25">
        <f>SUM(1^g!O27+'2^g '!O27+3^g!O27+'4^g '!O27+5^g!O27+6^g!O27+7^g!O27+8^g!O27+9^g!O27+'10^g'!O27+'11^g'!O27+'12^g'!O27+'13^g'!O27)</f>
        <v>0</v>
      </c>
      <c r="P21" s="25">
        <f>SUM(1^g!P27+'2^g '!P27+3^g!P27+'4^g '!P27+5^g!P27+6^g!P27+7^g!P27+8^g!P27+9^g!P27+'10^g'!P27+'11^g'!P27+'12^g'!P27+'13^g'!P27)</f>
        <v>0</v>
      </c>
      <c r="Q21" s="27">
        <f>IF(I21=0,0,J21/I21*1000)</f>
        <v>0</v>
      </c>
      <c r="R21" s="27">
        <f>IF(I21=0,0,O21/I21*1000)</f>
        <v>0</v>
      </c>
      <c r="S21" s="25">
        <f>SUM(1^g!S27+'2^g '!S27+3^g!S27+'4^g '!S27+5^g!S27+6^g!S27+7^g!S27+8^g!S27+9^g!S27+'10^g'!S27+'11^g'!S27+'12^g'!S27+'13^g'!S27)</f>
        <v>0</v>
      </c>
      <c r="T21" s="25">
        <f>SUM(1^g!T27+'2^g '!T27+3^g!T27+'4^g '!T27+5^g!T27+6^g!T27+7^g!T27+8^g!T27+9^g!T27+'10^g'!T27+'11^g'!T27+'12^g'!T27+'13^g'!T27)</f>
        <v>0</v>
      </c>
      <c r="U21" s="25">
        <f>SUM(1^g!U27+'2^g '!U27+3^g!U27+'4^g '!U27+5^g!U27+6^g!U27+7^g!U27+8^g!U27+9^g!U27+'10^g'!U27+'11^g'!U27+'12^g'!U27+'13^g'!U27)</f>
        <v>0</v>
      </c>
      <c r="V21" s="25">
        <f>SUM(1^g!V27+'2^g '!V27+3^g!V27+'4^g '!V27+5^g!V27+6^g!V27+7^g!V27+8^g!V27+9^g!V27+'10^g'!V27+'11^g'!V27+'12^g'!V27+'13^g'!V27)</f>
        <v>0</v>
      </c>
      <c r="W21" s="25">
        <f>SUM(1^g!W27+'2^g '!W27+3^g!W27+'4^g '!W27+5^g!W27+6^g!W27+7^g!W27+8^g!W27+9^g!W27+'10^g'!W27+'11^g'!W27+'12^g'!W27+'13^g'!W27)</f>
        <v>0</v>
      </c>
      <c r="X21" s="25">
        <f>SUM(1^g!X27+'2^g '!X27+3^g!X27+'4^g '!X27+5^g!X27+6^g!X27+7^g!X27+8^g!X27+9^g!X27+'10^g'!X27+'11^g'!X27+'12^g'!X27+'13^g'!X27)</f>
        <v>0</v>
      </c>
      <c r="Y21" s="25">
        <f>SUM(1^g!Y27+'2^g '!Y27+3^g!Y27+'4^g '!Y27+5^g!Y27+6^g!Y27+7^g!Y27+8^g!Y27+9^g!Y27+'10^g'!Y27+'11^g'!Y27+'12^g'!Y27+'13^g'!Y27)</f>
        <v>0</v>
      </c>
      <c r="Z21" s="25">
        <f>SUM(1^g!Z27+'2^g '!Z27+3^g!Z27+'4^g '!Z27+5^g!Z27+6^g!Z27+7^g!Z27+8^g!Z27+9^g!Z27+'10^g'!Z27+'11^g'!Z27+'12^g'!Z27+'13^g'!Z27)</f>
        <v>0</v>
      </c>
      <c r="AA21" s="25">
        <f>SUM(1^g!AA27+'2^g '!AA27+3^g!AA27+'4^g '!AA27+5^g!AA27+6^g!AA27+7^g!AA27+8^g!AA27+9^g!AA27+'10^g'!AA27+'11^g'!AA27+'12^g'!AA27+'13^g'!AA27)</f>
        <v>0</v>
      </c>
      <c r="AB21" s="25">
        <f>SUM(1^g!AB27+'2^g '!AB27+3^g!AB27+'4^g '!AB27+5^g!AB27+6^g!AB27+7^g!AB27+8^g!AB27+9^g!AB27+'10^g'!AB27+'11^g'!AB27+'12^g'!AB27+'13^g'!AB27)</f>
        <v>0</v>
      </c>
      <c r="AC21" s="28">
        <f>SUM(1^g!AC27+'2^g '!AC27+3^g!AC27+'4^g '!AC27+5^g!AC27+6^g!AC27+7^g!AC27+8^g!AC27+9^g!AC27+'10^g'!AC27+'11^g'!AC27+'12^g'!AC27+'13^g'!AC27)</f>
        <v>0</v>
      </c>
      <c r="AD21" s="29">
        <f>IF(D21&gt;0,+(A21+B21)/D21*1000,"")</f>
      </c>
    </row>
    <row r="22" spans="1:30" ht="12.75">
      <c r="A22" s="30">
        <f>SUM(1^g!A28+'2^g '!A28+3^g!A28+'4^g '!A28+5^g!A28)</f>
        <v>0</v>
      </c>
      <c r="B22" s="31">
        <f>SUM(1^g!B28+'2^g '!B28+3^g!B28+'4^g '!B28+5^g!B28)</f>
        <v>0</v>
      </c>
      <c r="C22" s="31">
        <f>SUM(1^g!C28+'2^g '!C28+3^g!C28+'4^g '!C28+5^g!C28)</f>
        <v>0</v>
      </c>
      <c r="D22" s="31">
        <f>SUM(A22:C22)</f>
        <v>0</v>
      </c>
      <c r="E22" s="31">
        <f>SUM(1^g!E28+'2^g '!E28+3^g!E28+'4^g '!E28+5^g!E28)</f>
        <v>0</v>
      </c>
      <c r="F22" s="32">
        <f>SUM(1^g!F28+'2^g '!F28+3^g!F28+'4^g '!F28+5^g!F28)</f>
        <v>0</v>
      </c>
      <c r="G22" s="33"/>
      <c r="H22" s="31">
        <f>SUM(1^g!H28+'2^g '!H28+3^g!H28+'4^g '!H28+5^g!H28+6^g!H28+7^g!H28+8^g!H28+9^g!H28+'10^g'!H28+'11^g'!H28+'12^g'!H28)</f>
        <v>0</v>
      </c>
      <c r="I22" s="31">
        <f>SUM(H22)-(S22+T22+V22+Z22+AA22)</f>
        <v>0</v>
      </c>
      <c r="J22" s="31">
        <f>SUM(K22:N22)</f>
        <v>0</v>
      </c>
      <c r="K22" s="31">
        <f>SUM(1^g!K28+'2^g '!K28+3^g!K28+'4^g '!K28+5^g!K28+6^g!K28+7^g!K28+8^g!K28+9^g!K28+'10^g'!K28+'11^g'!K28+'12^g'!K28)</f>
        <v>0</v>
      </c>
      <c r="L22" s="31">
        <f>SUM(1^g!L28+'2^g '!L28+3^g!L28+'4^g '!L28+5^g!L28+6^g!L28+7^g!L28+8^g!L28+9^g!L28+'10^g'!L28+'11^g'!L28+'12^g'!L28)</f>
        <v>0</v>
      </c>
      <c r="M22" s="31">
        <f>SUM(1^g!M28+'2^g '!M28+3^g!M28+'4^g '!M28+5^g!M28+6^g!M28+7^g!M28+8^g!M28+9^g!M28+'10^g'!M28+'11^g'!M28+'12^g'!M28)</f>
        <v>0</v>
      </c>
      <c r="N22" s="31">
        <f>SUM(1^g!N28+'2^g '!N28+3^g!N28+'4^g '!N28+5^g!N28+6^g!N28+7^g!N28+8^g!N28+9^g!N28+'10^g'!N28+'11^g'!N28+'12^g'!N28)</f>
        <v>0</v>
      </c>
      <c r="O22" s="31">
        <f>SUM(K22+L22*2+M22*3+N22*4)</f>
        <v>0</v>
      </c>
      <c r="P22" s="31">
        <f>SUM(1^g!P28+'2^g '!P28+3^g!P28+'4^g '!P28+5^g!P28+6^g!P28+7^g!P28+8^g!P28+9^g!P28+'10^g'!P28+'11^g'!P28+'12^g'!P28)</f>
        <v>0</v>
      </c>
      <c r="Q22" s="34">
        <f>IF(I22=0,0,J22/I22*1000)</f>
        <v>0</v>
      </c>
      <c r="R22" s="34">
        <f>IF(I22=0,0,O22/I22*1000)</f>
        <v>0</v>
      </c>
      <c r="S22" s="35">
        <f>SUM(1^g!S28+'2^g '!S28+3^g!S28+'4^g '!S28+5^g!S28+6^g!S28+7^g!S28+8^g!S28+9^g!S28+'10^g'!S28+'11^g'!S28+'12^g'!S28)</f>
        <v>0</v>
      </c>
      <c r="T22" s="35">
        <f>SUM(1^g!T28+'2^g '!T28+3^g!T28+'4^g '!T28+5^g!T28+6^g!T28+7^g!T28+8^g!T28+9^g!T28+'10^g'!T28+'11^g'!T28+'12^g'!T28)</f>
        <v>0</v>
      </c>
      <c r="U22" s="35">
        <f>SUM(1^g!U28+'2^g '!U28+3^g!U28+'4^g '!U28+5^g!U28+6^g!U28+7^g!U28+8^g!U28+9^g!U28+'10^g'!U28+'11^g'!U28+'12^g'!U28)</f>
        <v>0</v>
      </c>
      <c r="V22" s="35">
        <f>SUM(1^g!V28+'2^g '!V28+3^g!V28+'4^g '!V28+5^g!V28+6^g!V28+7^g!V28+8^g!V28+9^g!V28+'10^g'!V28+'11^g'!V28+'12^g'!V28)</f>
        <v>0</v>
      </c>
      <c r="W22" s="35">
        <f>SUM(1^g!W28+'2^g '!W28+3^g!W28+'4^g '!W28+5^g!W28+6^g!W28+7^g!W28+8^g!W28+9^g!W28+'10^g'!W28+'11^g'!W28+'12^g'!W28)</f>
        <v>0</v>
      </c>
      <c r="X22" s="35">
        <f>SUM(1^g!X28+'2^g '!X28+3^g!X28+'4^g '!X28+5^g!X28+6^g!X28+7^g!X28+8^g!X28+9^g!X28+'10^g'!X28+'11^g'!X28+'12^g'!X28)</f>
        <v>0</v>
      </c>
      <c r="Y22" s="35">
        <f>SUM(1^g!Y28+'2^g '!Y28+3^g!Y28+'4^g '!Y28+5^g!Y28+6^g!Y28+7^g!Y28+8^g!Y28+9^g!Y28+'10^g'!Y28+'11^g'!Y28+'12^g'!Y28)</f>
        <v>0</v>
      </c>
      <c r="Z22" s="35">
        <f>SUM(1^g!Z28+'2^g '!Z28+3^g!Z28+'4^g '!Z28+5^g!Z28+6^g!Z28+7^g!Z28+8^g!Z28+9^g!Z28+'10^g'!Z28+'11^g'!Z28+'12^g'!Z28)</f>
        <v>0</v>
      </c>
      <c r="AA22" s="35">
        <f>SUM(1^g!AA28+'2^g '!AA28+3^g!AA28+'4^g '!AA28+5^g!AA28+6^g!AA28+7^g!AA28+8^g!AA28+9^g!AA28+'10^g'!AA28+'11^g'!AA28+'12^g'!AA28)</f>
        <v>0</v>
      </c>
      <c r="AB22" s="35">
        <f>SUM(1^g!AB28+'2^g '!AB28+3^g!AB28+'4^g '!AB28+5^g!AB28+6^g!AB28+7^g!AB28+8^g!AB28+9^g!AB28+'10^g'!AB28+'11^g'!AB28+'12^g'!AB28)</f>
        <v>0</v>
      </c>
      <c r="AC22" s="36">
        <f>SUM(1^g!AC28+'2^g '!AC28+3^g!AC28+'4^g '!AC28+5^g!AC28+6^g!AC28+7^g!AC28+8^g!AC28+9^g!AC28+'10^g'!AC28+'11^g'!AC28+'12^g'!AC28)</f>
        <v>0</v>
      </c>
      <c r="AD22" s="17">
        <f>IF(D22&gt;0,+(A22+B22)/D22*1000,"")</f>
      </c>
    </row>
    <row r="23" spans="1:30" ht="12.75">
      <c r="A23" s="37">
        <f>SUM(1^g!A29+'2^g '!A29+3^g!A29+'4^g '!A29+5^g!A29)</f>
        <v>0</v>
      </c>
      <c r="B23" s="38">
        <f>SUM(1^g!B29+'2^g '!B29+3^g!B29+'4^g '!B29+5^g!B29)</f>
        <v>0</v>
      </c>
      <c r="C23" s="38">
        <f>SUM(1^g!C29+'2^g '!C29+3^g!C29+'4^g '!C29+5^g!C29)</f>
        <v>0</v>
      </c>
      <c r="D23" s="38">
        <f>SUM(A23:C23)</f>
        <v>0</v>
      </c>
      <c r="E23" s="38">
        <f>SUM(1^g!E29+'2^g '!E29+3^g!E29+'4^g '!E29+5^g!E29)</f>
        <v>0</v>
      </c>
      <c r="F23" s="39">
        <f>SUM(1^g!F29+'2^g '!F29+3^g!F29+'4^g '!F29+5^g!F29)</f>
        <v>0</v>
      </c>
      <c r="G23" s="40"/>
      <c r="H23" s="38">
        <f>SUM(1^g!H29+'2^g '!H29+3^g!H29+'4^g '!H29+5^g!H29+6^g!H29+7^g!H29+8^g!H29+9^g!H29+'10^g'!H29+'11^g'!H29+'12^g'!H29)</f>
        <v>0</v>
      </c>
      <c r="I23" s="38">
        <f>SUM(H23)-(S23+T23+V23+Z23+AA23)</f>
        <v>0</v>
      </c>
      <c r="J23" s="38">
        <f>SUM(K23:N23)</f>
        <v>0</v>
      </c>
      <c r="K23" s="38">
        <f>SUM(1^g!K29+'2^g '!K29+3^g!K29+'4^g '!K29+5^g!K29+6^g!K29+7^g!K29+8^g!K29+9^g!K29+'10^g'!K29+'11^g'!K29+'12^g'!K29)</f>
        <v>0</v>
      </c>
      <c r="L23" s="38">
        <f>SUM(1^g!L29+'2^g '!L29+3^g!L29+'4^g '!L29+5^g!L29+6^g!L29+7^g!L29+8^g!L29+9^g!L29+'10^g'!L29+'11^g'!L29+'12^g'!L29)</f>
        <v>0</v>
      </c>
      <c r="M23" s="38">
        <f>SUM(1^g!M29+'2^g '!M29+3^g!M29+'4^g '!M29+5^g!M29+6^g!M29+7^g!M29+8^g!M29+9^g!M29+'10^g'!M29+'11^g'!M29+'12^g'!M29)</f>
        <v>0</v>
      </c>
      <c r="N23" s="38">
        <f>SUM(1^g!N29+'2^g '!N29+3^g!N29+'4^g '!N29+5^g!N29+6^g!N29+7^g!N29+8^g!N29+9^g!N29+'10^g'!N29+'11^g'!N29+'12^g'!N29)</f>
        <v>0</v>
      </c>
      <c r="O23" s="38">
        <f>SUM(K23+L23*2+M23*3+N23*4)</f>
        <v>0</v>
      </c>
      <c r="P23" s="38">
        <f>SUM(1^g!P29+'2^g '!P29+3^g!P29+'4^g '!P29+5^g!P29+6^g!P29+7^g!P29+8^g!P29+9^g!P29+'10^g'!P29+'11^g'!P29+'12^g'!P29)</f>
        <v>0</v>
      </c>
      <c r="Q23" s="41">
        <f>IF(I23=0,0,J23/I23*1000)</f>
        <v>0</v>
      </c>
      <c r="R23" s="41">
        <f>IF(I23=0,0,O23/I23*1000)</f>
        <v>0</v>
      </c>
      <c r="S23" s="42">
        <f>SUM(1^g!S29+'2^g '!S29+3^g!S29+'4^g '!S29+5^g!S29+6^g!S29+7^g!S29+8^g!S29+9^g!S29+'10^g'!S29+'11^g'!S29+'12^g'!S29)</f>
        <v>0</v>
      </c>
      <c r="T23" s="42">
        <f>SUM(1^g!T29+'2^g '!T29+3^g!T29+'4^g '!T29+5^g!T29+6^g!T29+7^g!T29+8^g!T29+9^g!T29+'10^g'!T29+'11^g'!T29+'12^g'!T29)</f>
        <v>0</v>
      </c>
      <c r="U23" s="42">
        <f>SUM(1^g!U29+'2^g '!U29+3^g!U29+'4^g '!U29+5^g!U29+6^g!U29+7^g!U29+8^g!U29+9^g!U29+'10^g'!U29+'11^g'!U29+'12^g'!U29)</f>
        <v>0</v>
      </c>
      <c r="V23" s="42">
        <f>SUM(1^g!V29+'2^g '!V29+3^g!V29+'4^g '!V29+5^g!V29+6^g!V29+7^g!V29+8^g!V29+9^g!V29+'10^g'!V29+'11^g'!V29+'12^g'!V29)</f>
        <v>0</v>
      </c>
      <c r="W23" s="42">
        <f>SUM(1^g!W29+'2^g '!W29+3^g!W29+'4^g '!W29+5^g!W29+6^g!W29+7^g!W29+8^g!W29+9^g!W29+'10^g'!W29+'11^g'!W29+'12^g'!W29)</f>
        <v>0</v>
      </c>
      <c r="X23" s="42">
        <f>SUM(1^g!X29+'2^g '!X29+3^g!X29+'4^g '!X29+5^g!X29+6^g!X29+7^g!X29+8^g!X29+9^g!X29+'10^g'!X29+'11^g'!X29+'12^g'!X29)</f>
        <v>0</v>
      </c>
      <c r="Y23" s="42">
        <f>SUM(1^g!Y29+'2^g '!Y29+3^g!Y29+'4^g '!Y29+5^g!Y29+6^g!Y29+7^g!Y29+8^g!Y29+9^g!Y29+'10^g'!Y29+'11^g'!Y29+'12^g'!Y29)</f>
        <v>0</v>
      </c>
      <c r="Z23" s="42">
        <f>SUM(1^g!Z29+'2^g '!Z29+3^g!Z29+'4^g '!Z29+5^g!Z29+6^g!Z29+7^g!Z29+8^g!Z29+9^g!Z29+'10^g'!Z29+'11^g'!Z29+'12^g'!Z29)</f>
        <v>0</v>
      </c>
      <c r="AA23" s="42">
        <f>SUM(1^g!AA29+'2^g '!AA29+3^g!AA29+'4^g '!AA29+5^g!AA29+6^g!AA29+7^g!AA29+8^g!AA29+9^g!AA29+'10^g'!AA29+'11^g'!AA29+'12^g'!AA29)</f>
        <v>0</v>
      </c>
      <c r="AB23" s="42">
        <f>SUM(1^g!AB29+'2^g '!AB29+3^g!AB29+'4^g '!AB29+5^g!AB29+6^g!AB29+7^g!AB29+8^g!AB29+9^g!AB29+'10^g'!AB29+'11^g'!AB29+'12^g'!AB29)</f>
        <v>0</v>
      </c>
      <c r="AC23" s="43">
        <f>SUM(1^g!AC29+'2^g '!AC29+3^g!AC29+'4^g '!AC29+5^g!AC29+6^g!AC29+7^g!AC29+8^g!AC29+9^g!AC29+'10^g'!AC29+'11^g'!AC29+'12^g'!AC29)</f>
        <v>0</v>
      </c>
      <c r="AD23" s="44">
        <f>IF(D23&gt;0,+(A23+B23)/D23*1000,"")</f>
      </c>
    </row>
    <row r="24" spans="1:30" ht="12.75">
      <c r="A24" s="45">
        <f>SUM(A4:A23)</f>
        <v>279</v>
      </c>
      <c r="B24" s="46">
        <f>SUM(B4:B23)</f>
        <v>93</v>
      </c>
      <c r="C24" s="46">
        <f>SUM(C4:C23)</f>
        <v>40</v>
      </c>
      <c r="D24" s="46">
        <f>SUM(D4:D23)</f>
        <v>412</v>
      </c>
      <c r="E24" s="47">
        <f>SUM(E4:E23)</f>
        <v>837</v>
      </c>
      <c r="F24" s="48">
        <f>SUM(F4:F23)</f>
        <v>1</v>
      </c>
      <c r="G24" s="49" t="s">
        <v>77</v>
      </c>
      <c r="H24" s="46">
        <f>SUM(H4:H23)</f>
        <v>439</v>
      </c>
      <c r="I24" s="46">
        <f>SUM(I4:I23)</f>
        <v>340</v>
      </c>
      <c r="J24" s="46">
        <f>SUM(J4:J23)</f>
        <v>76</v>
      </c>
      <c r="K24" s="46">
        <f>SUM(K4:K23)</f>
        <v>58</v>
      </c>
      <c r="L24" s="46">
        <f>SUM(L4:L23)</f>
        <v>10</v>
      </c>
      <c r="M24" s="46">
        <f>SUM(M4:M23)</f>
        <v>6</v>
      </c>
      <c r="N24" s="46">
        <f>SUM(N4:N23)</f>
        <v>2</v>
      </c>
      <c r="O24" s="46">
        <f>SUM(O4:O23)</f>
        <v>104</v>
      </c>
      <c r="P24" s="46">
        <f>SUM(P4:P23)</f>
        <v>76</v>
      </c>
      <c r="Q24" s="50">
        <f>IF(I24=0,0,J24/I24*1000)</f>
        <v>223.52941176470588</v>
      </c>
      <c r="R24" s="50">
        <f>IF(I24=0,0,O24/I24*1000)</f>
        <v>305.8823529411765</v>
      </c>
      <c r="S24" s="46">
        <f>SUM(S4:S23)</f>
        <v>85</v>
      </c>
      <c r="T24" s="46">
        <f>SUM(T4:T23)</f>
        <v>0</v>
      </c>
      <c r="U24" s="46">
        <f>SUM(U4:U23)</f>
        <v>2</v>
      </c>
      <c r="V24" s="46">
        <f>SUM(V4:V23)</f>
        <v>12</v>
      </c>
      <c r="W24" s="46">
        <f>SUM(W4:W23)</f>
        <v>0</v>
      </c>
      <c r="X24" s="46">
        <f>SUM(X4:X23)</f>
        <v>39</v>
      </c>
      <c r="Y24" s="46">
        <f>SUM(Y4:Y23)</f>
        <v>6</v>
      </c>
      <c r="Z24" s="46">
        <f>SUM(Z4:Z23)</f>
        <v>2</v>
      </c>
      <c r="AA24" s="46">
        <f>SUM(AA4:AA23)</f>
        <v>0</v>
      </c>
      <c r="AB24" s="46">
        <f>SUM(AB4:AB23)</f>
        <v>104</v>
      </c>
      <c r="AC24" s="51">
        <f>SUM(AC4:AC23)</f>
        <v>64</v>
      </c>
      <c r="AD24" s="51">
        <f>SUM(AD4:AD23)</f>
        <v>14306.468064099645</v>
      </c>
    </row>
    <row r="25" spans="1:18" ht="14.25" customHeight="1">
      <c r="A25" s="52"/>
      <c r="D25" s="53" t="s">
        <v>78</v>
      </c>
      <c r="E25" s="54">
        <f>+E24/9</f>
        <v>93</v>
      </c>
      <c r="F25" s="55"/>
      <c r="Q25" s="53" t="s">
        <v>79</v>
      </c>
      <c r="R25" s="53" t="s">
        <v>80</v>
      </c>
    </row>
    <row r="26" spans="4:29" ht="34.5" customHeight="1">
      <c r="D26" s="56"/>
      <c r="E26" s="56"/>
      <c r="H26" s="57" t="s">
        <v>81</v>
      </c>
      <c r="I26" s="57" t="s">
        <v>82</v>
      </c>
      <c r="J26" s="57" t="s">
        <v>83</v>
      </c>
      <c r="K26" s="57" t="s">
        <v>84</v>
      </c>
      <c r="L26" s="57" t="s">
        <v>85</v>
      </c>
      <c r="M26" s="57" t="s">
        <v>86</v>
      </c>
      <c r="N26" s="57" t="s">
        <v>87</v>
      </c>
      <c r="O26" s="57" t="s">
        <v>88</v>
      </c>
      <c r="P26" s="57" t="s">
        <v>89</v>
      </c>
      <c r="Q26" s="57" t="s">
        <v>90</v>
      </c>
      <c r="R26" s="57" t="s">
        <v>91</v>
      </c>
      <c r="S26" s="57" t="s">
        <v>4</v>
      </c>
      <c r="T26" s="57" t="s">
        <v>92</v>
      </c>
      <c r="U26" s="57" t="s">
        <v>93</v>
      </c>
      <c r="V26" s="57" t="s">
        <v>94</v>
      </c>
      <c r="W26" s="57" t="s">
        <v>95</v>
      </c>
      <c r="X26" s="57" t="s">
        <v>96</v>
      </c>
      <c r="Y26" s="57" t="s">
        <v>97</v>
      </c>
      <c r="Z26" s="58"/>
      <c r="AC26" s="56"/>
    </row>
    <row r="27" spans="7:25" ht="12.75">
      <c r="G27" s="59" t="s">
        <v>98</v>
      </c>
      <c r="H27" s="60" t="s">
        <v>99</v>
      </c>
      <c r="I27" s="60" t="s">
        <v>100</v>
      </c>
      <c r="J27" s="60" t="s">
        <v>46</v>
      </c>
      <c r="K27" s="60" t="s">
        <v>101</v>
      </c>
      <c r="L27" s="60" t="s">
        <v>102</v>
      </c>
      <c r="M27" s="60" t="s">
        <v>103</v>
      </c>
      <c r="N27" s="60" t="s">
        <v>104</v>
      </c>
      <c r="O27" s="60" t="s">
        <v>105</v>
      </c>
      <c r="P27" s="60" t="s">
        <v>46</v>
      </c>
      <c r="Q27" s="60" t="s">
        <v>106</v>
      </c>
      <c r="R27" s="61" t="s">
        <v>107</v>
      </c>
      <c r="S27" s="60" t="s">
        <v>36</v>
      </c>
      <c r="T27" s="60" t="s">
        <v>40</v>
      </c>
      <c r="U27" s="60" t="s">
        <v>49</v>
      </c>
      <c r="V27" s="60" t="s">
        <v>108</v>
      </c>
      <c r="W27" s="60" t="s">
        <v>44</v>
      </c>
      <c r="X27" s="60" t="s">
        <v>52</v>
      </c>
      <c r="Y27" s="62" t="s">
        <v>109</v>
      </c>
    </row>
    <row r="28" spans="7:25" ht="12.75">
      <c r="G28" s="63" t="s">
        <v>62</v>
      </c>
      <c r="H28" s="64">
        <f>SUM(1^g!H33+'2^g '!H33+3^g!H33+'4^g '!H33+5^g!H33+6^g!H33+7^g!H33+8^g!H33+9^g!H33+'10^g'!H33+'11^g'!H33+'12^g'!H33+'13^g'!H33)</f>
        <v>0</v>
      </c>
      <c r="I28" s="64">
        <f>SUM(1^g!I33+'2^g '!I33+3^g!I33+'4^g '!I33+5^g!I33+6^g!I33+7^g!I33+8^g!I33+9^g!I33+'10^g'!I33+'11^g'!I33+'12^g'!I33+'13^g'!I33)</f>
        <v>0</v>
      </c>
      <c r="J28" s="64">
        <f>SUM(1^g!J33+'2^g '!J33+3^g!J33+'4^g '!J33+5^g!J33+6^g!J33+7^g!J33+8^g!J33+9^g!J33+'10^g'!J33+'11^g'!J33+'12^g'!J33+'13^g'!J33)</f>
        <v>0</v>
      </c>
      <c r="K28" s="64">
        <f>SUM(1^g!K33+'2^g '!K33+3^g!K33+'4^g '!K33+5^g!K33+6^g!K33+7^g!K33+8^g!K33+9^g!K33+'10^g'!K33+'11^g'!K33+'12^g'!K33+'13^g'!K33)</f>
        <v>0</v>
      </c>
      <c r="L28" s="64">
        <f>SUM(1^g!L33+'2^g '!L33+3^g!L33+'4^g '!L33+5^g!L33+6^g!L33+7^g!L33+8^g!L33+9^g!L33+'10^g'!L33+'11^g'!L33+'12^g'!L33+'13^g'!L33)</f>
        <v>0</v>
      </c>
      <c r="M28" s="64">
        <f>SUM(1^g!M33+'2^g '!M33+3^g!M33+'4^g '!M33+5^g!M33+6^g!M33+7^g!M33+8^g!M33+9^g!M33+'10^g'!M33+'11^g'!M33+'12^g'!M33+'13^g'!M33)</f>
        <v>0</v>
      </c>
      <c r="N28" s="64">
        <f>SUM(1^g!N33+'2^g '!N33+3^g!N33+'4^g '!N33+5^g!N33+6^g!N33+7^g!N33+8^g!N33+9^g!N33+'10^g'!N33+'11^g'!N33+'12^g'!N33+'13^g'!N33)</f>
        <v>0</v>
      </c>
      <c r="O28" s="65">
        <f>SUM(1^g!O33+'2^g '!O33+3^g!O33+'4^g '!O33+5^g!O33+6^g!O33+7^g!O33+8^g!O33+9^g!O33+'10^g'!O33+'11^g'!O33+'12^g'!O33+'13^g'!O33)</f>
        <v>242</v>
      </c>
      <c r="P28" s="66">
        <f>SUM(1^g!P33+'2^g '!P33+3^g!P33+'4^g '!P33+5^g!P33+6^g!P33+7^g!P33+8^g!P33+9^g!P33+'10^g'!P33+'11^g'!P33+'12^g'!P33+'13^g'!P33)</f>
        <v>38</v>
      </c>
      <c r="Q28" s="67">
        <f>SUM(1^g!Q33+'2^g '!Q33+3^g!Q33+'4^g '!Q33+5^g!Q33+6^g!Q33+7^g!Q33+8^g!Q33+9^g!Q33+'10^g'!Q33+'11^g'!Q33+'12^g'!Q33+'13^g'!Q33)</f>
        <v>11</v>
      </c>
      <c r="R28" s="68">
        <f>+Q28/S28*9</f>
        <v>1.9038461538461537</v>
      </c>
      <c r="S28" s="69">
        <f>SUM(1^g!S33+'2^g '!S33+3^g!S33+'4^g '!S33+5^g!S33+6^g!S33+7^g!S33+8^g!S33+9^g!S33+'10^g'!S33+'11^g'!S33+'12^g'!S33+'13^g'!S33)</f>
        <v>52</v>
      </c>
      <c r="T28" s="70">
        <f>SUM(1^g!T33+'2^g '!T33+3^g!T33+'4^g '!T33+5^g!T33+6^g!T33+7^g!T33+8^g!T33+9^g!T33+'10^g'!T33+'11^g'!T33+'12^g'!T33+'13^g'!T33)</f>
        <v>45</v>
      </c>
      <c r="U28" s="70">
        <f>SUM(1^g!U33+'2^g '!U33+3^g!U33+'4^g '!U33+5^g!U33+6^g!U33+7^g!U33+8^g!U33+9^g!U33+'10^g'!U33+'11^g'!U33+'12^g'!U33+'13^g'!U33)</f>
        <v>21</v>
      </c>
      <c r="V28" s="70">
        <f>SUM(1^g!V33+'2^g '!V33+3^g!V33+'4^g '!V33+5^g!V33+6^g!V33+7^g!V33+8^g!V33+9^g!V33+'10^g'!V33+'11^g'!V33+'12^g'!V33+'13^g'!V33)</f>
        <v>71</v>
      </c>
      <c r="W28" s="70">
        <f>SUM(1^g!W33+'2^g '!W33+3^g!W33+'4^g '!W33+5^g!W33+6^g!W33+7^g!W33+8^g!W33+9^g!W33+'10^g'!W33+'11^g'!W33+'12^g'!W33+'13^g'!W33)</f>
        <v>1</v>
      </c>
      <c r="X28" s="70">
        <f>SUM(1^g!X33+'2^g '!X33+3^g!X33+'4^g '!X33+5^g!X33+6^g!X33+7^g!X33+8^g!X33+9^g!X33+'10^g'!X33+'11^g'!X33+'12^g'!X33+'13^g'!X33)</f>
        <v>1</v>
      </c>
      <c r="Y28" s="71">
        <f>SUM(1^g!Y33+'2^g '!Y33+3^g!Y33+'4^g '!Y33+5^g!Y33+6^g!Y33+7^g!Y33+8^g!Y33+9^g!Y33+'10^g'!Y33+'11^g'!Y33+'12^g'!Y33+'13^g'!Y33)</f>
        <v>9</v>
      </c>
    </row>
    <row r="29" spans="7:25" ht="12.75">
      <c r="G29" s="72" t="s">
        <v>63</v>
      </c>
      <c r="H29" s="73">
        <f>SUM(1^g!H34+'2^g '!H34+3^g!H34+'4^g '!H34+5^g!H34+6^g!H34+7^g!H34+8^g!H34+9^g!H34+'10^g'!H34+'11^g'!H34+'12^g'!H34+'13^g'!H34)</f>
        <v>0</v>
      </c>
      <c r="I29" s="73">
        <f>SUM(1^g!I34+'2^g '!I34+3^g!I34+'4^g '!I34+5^g!I34+6^g!I34+7^g!I34+8^g!I34+9^g!I34+'10^g'!I34+'11^g'!I34+'12^g'!I34+'13^g'!I34)</f>
        <v>0</v>
      </c>
      <c r="J29" s="73">
        <f>SUM(1^g!J34+'2^g '!J34+3^g!J34+'4^g '!J34+5^g!J34+6^g!J34+7^g!J34+8^g!J34+9^g!J34+'10^g'!J34+'11^g'!J34+'12^g'!J34+'13^g'!J34)</f>
        <v>0</v>
      </c>
      <c r="K29" s="73">
        <f>SUM(1^g!K34+'2^g '!K34+3^g!K34+'4^g '!K34+5^g!K34+6^g!K34+7^g!K34+8^g!K34+9^g!K34+'10^g'!K34+'11^g'!K34+'12^g'!K34+'13^g'!K34)</f>
        <v>0</v>
      </c>
      <c r="L29" s="73">
        <f>SUM(1^g!L34+'2^g '!L34+3^g!L34+'4^g '!L34+5^g!L34+6^g!L34+7^g!L34+8^g!L34+9^g!L34+'10^g'!L34+'11^g'!L34+'12^g'!L34+'13^g'!L34)</f>
        <v>0</v>
      </c>
      <c r="M29" s="73">
        <f>SUM(1^g!M34+'2^g '!M34+3^g!M34+'4^g '!M34+5^g!M34+6^g!M34+7^g!M34+8^g!M34+9^g!M34+'10^g'!M34+'11^g'!M34+'12^g'!M34+'13^g'!M34)</f>
        <v>0</v>
      </c>
      <c r="N29" s="73">
        <f>SUM(1^g!N34+'2^g '!N34+3^g!N34+'4^g '!N34+5^g!N34+6^g!N34+7^g!N34+8^g!N34+9^g!N34+'10^g'!N34+'11^g'!N34+'12^g'!N34+'13^g'!N34)</f>
        <v>0</v>
      </c>
      <c r="O29" s="74">
        <f>SUM(1^g!O34+'2^g '!O34+3^g!O34+'4^g '!O34+5^g!O34+6^g!O34+7^g!O34+8^g!O34+9^g!O34+'10^g'!O34+'11^g'!O34+'12^g'!O34+'13^g'!O34)</f>
        <v>93</v>
      </c>
      <c r="P29" s="75">
        <f>SUM(1^g!P34+'2^g '!P34+3^g!P34+'4^g '!P34+5^g!P34+6^g!P34+7^g!P34+8^g!P34+9^g!P34+'10^g'!P34+'11^g'!P34+'12^g'!P34+'13^g'!P34)</f>
        <v>23</v>
      </c>
      <c r="Q29" s="76">
        <f>SUM(1^g!Q34+'2^g '!Q34+3^g!Q34+'4^g '!Q34+5^g!Q34+6^g!Q34+7^g!Q34+8^g!Q34+9^g!Q34+'10^g'!Q34+'11^g'!Q34+'12^g'!Q34+'13^g'!Q34)</f>
        <v>16</v>
      </c>
      <c r="R29" s="77">
        <f>+Q29/S29*9</f>
        <v>8.150943396226417</v>
      </c>
      <c r="S29" s="78">
        <f>SUM(1^g!S34+'2^g '!S34+3^g!S34+'4^g '!S34+5^g!S34+6^g!S34+7^g!S34+8^g!S34+9^g!S34+'10^g'!S34+'11^g'!S34+'12^g'!S34+'13^g'!S34)</f>
        <v>17.666666666666664</v>
      </c>
      <c r="T29" s="79">
        <f>SUM(1^g!T34+'2^g '!T34+3^g!T34+'4^g '!T34+5^g!T34+6^g!T34+7^g!T34+8^g!T34+9^g!T34+'10^g'!T34+'11^g'!T34+'12^g'!T34+'13^g'!T34)</f>
        <v>25</v>
      </c>
      <c r="U29" s="79">
        <f>SUM(1^g!U34+'2^g '!U34+3^g!U34+'4^g '!U34+5^g!U34+6^g!U34+7^g!U34+8^g!U34+9^g!U34+'10^g'!U34+'11^g'!U34+'12^g'!U34+'13^g'!U34)</f>
        <v>11</v>
      </c>
      <c r="V29" s="79">
        <f>SUM(1^g!V34+'2^g '!V34+3^g!V34+'4^g '!V34+5^g!V34+6^g!V34+7^g!V34+8^g!V34+9^g!V34+'10^g'!V34+'11^g'!V34+'12^g'!V34+'13^g'!V34)</f>
        <v>9</v>
      </c>
      <c r="W29" s="79">
        <f>SUM(1^g!W34+'2^g '!W34+3^g!W34+'4^g '!W34+5^g!W34+6^g!W34+7^g!W34+8^g!W34+9^g!W34+'10^g'!W34+'11^g'!W34+'12^g'!W34+'13^g'!W34)</f>
        <v>0</v>
      </c>
      <c r="X29" s="79">
        <f>SUM(1^g!X34+'2^g '!X34+3^g!X34+'4^g '!X34+5^g!X34+6^g!X34+7^g!X34+8^g!X34+9^g!X34+'10^g'!X34+'11^g'!X34+'12^g'!X34+'13^g'!X34)</f>
        <v>1</v>
      </c>
      <c r="Y29" s="80">
        <f>SUM(1^g!Y34+'2^g '!Y34+3^g!Y34+'4^g '!Y34+5^g!Y34+6^g!Y34+7^g!Y34+8^g!Y34+9^g!Y34+'10^g'!Y34+'11^g'!Y34+'12^g'!Y34+'13^g'!Y34)</f>
        <v>9</v>
      </c>
    </row>
    <row r="30" spans="7:25" ht="12.75">
      <c r="G30" s="81" t="s">
        <v>61</v>
      </c>
      <c r="H30" s="73">
        <f>SUM(1^g!H35+'2^g '!H35+3^g!H35+'4^g '!H35+5^g!H35+6^g!H35+7^g!H35+8^g!H35+9^g!H35+'10^g'!H35+'11^g'!H35+'12^g'!H35+'13^g'!H35)</f>
        <v>0</v>
      </c>
      <c r="I30" s="73">
        <f>SUM(1^g!I35+'2^g '!I35+3^g!I35+'4^g '!I35+5^g!I35+6^g!I35+7^g!I35+8^g!I35+9^g!I35+'10^g'!I35+'11^g'!I35+'12^g'!I35+'13^g'!I35)</f>
        <v>0</v>
      </c>
      <c r="J30" s="73">
        <f>SUM(1^g!J35+'2^g '!J35+3^g!J35+'4^g '!J35+5^g!J35+6^g!J35+7^g!J35+8^g!J35+9^g!J35+'10^g'!J35+'11^g'!J35+'12^g'!J35+'13^g'!J35)</f>
        <v>0</v>
      </c>
      <c r="K30" s="73">
        <f>SUM(1^g!K35+'2^g '!K35+3^g!K35+'4^g '!K35+5^g!K35+6^g!K35+7^g!K35+8^g!K35+9^g!K35+'10^g'!K35+'11^g'!K35+'12^g'!K35+'13^g'!K35)</f>
        <v>0</v>
      </c>
      <c r="L30" s="73">
        <f>SUM(1^g!L35+'2^g '!L35+3^g!L35+'4^g '!L35+5^g!L35+6^g!L35+7^g!L35+8^g!L35+9^g!L35+'10^g'!L35+'11^g'!L35+'12^g'!L35+'13^g'!L35)</f>
        <v>0</v>
      </c>
      <c r="M30" s="73">
        <f>SUM(1^g!M35+'2^g '!M35+3^g!M35+'4^g '!M35+5^g!M35+6^g!M35+7^g!M35+8^g!M35+9^g!M35+'10^g'!M35+'11^g'!M35+'12^g'!M35+'13^g'!M35)</f>
        <v>0</v>
      </c>
      <c r="N30" s="73">
        <f>SUM(1^g!N35+'2^g '!N35+3^g!N35+'4^g '!N35+5^g!N35+6^g!N35+7^g!N35+8^g!N35+9^g!N35+'10^g'!N35+'11^g'!N35+'12^g'!N35+'13^g'!N35)</f>
        <v>0</v>
      </c>
      <c r="O30" s="74">
        <f>SUM(1^g!O35+'2^g '!O35+3^g!O35+'4^g '!O35+5^g!O35+6^g!O35+7^g!O35+8^g!O35+9^g!O35+'10^g'!O35+'11^g'!O35+'12^g'!O35+'13^g'!O35)</f>
        <v>27</v>
      </c>
      <c r="P30" s="75">
        <f>SUM(1^g!P35+'2^g '!P35+3^g!P35+'4^g '!P35+5^g!P35+6^g!P35+7^g!P35+8^g!P35+9^g!P35+'10^g'!P35+'11^g'!P35+'12^g'!P35+'13^g'!P35)</f>
        <v>6</v>
      </c>
      <c r="Q30" s="76">
        <f>SUM(1^g!Q35+'2^g '!Q35+3^g!Q35+'4^g '!Q35+5^g!Q35+6^g!Q35+7^g!Q35+8^g!Q35+9^g!Q35+'10^g'!Q35+'11^g'!Q35+'12^g'!Q35+'13^g'!Q35)</f>
        <v>5</v>
      </c>
      <c r="R30" s="77">
        <f>+Q30/S30*9</f>
        <v>7.941176470588236</v>
      </c>
      <c r="S30" s="78">
        <f>SUM(1^g!S35+'2^g '!S35+3^g!S35+'4^g '!S35+5^g!S35+6^g!S35+7^g!S35+8^g!S35+9^g!S35+'10^g'!S35+'11^g'!S35+'12^g'!S35+'13^g'!S35)</f>
        <v>5.666666666666666</v>
      </c>
      <c r="T30" s="79">
        <f>SUM(1^g!T35+'2^g '!T35+3^g!T35+'4^g '!T35+5^g!T35+6^g!T35+7^g!T35+8^g!T35+9^g!T35+'10^g'!T35+'11^g'!T35+'12^g'!T35+'13^g'!T35)</f>
        <v>6</v>
      </c>
      <c r="U30" s="79">
        <f>SUM(1^g!U35+'2^g '!U35+3^g!U35+'4^g '!U35+5^g!U35+6^g!U35+7^g!U35+8^g!U35+9^g!U35+'10^g'!U35+'11^g'!U35+'12^g'!U35+'13^g'!U35)</f>
        <v>5</v>
      </c>
      <c r="V30" s="79">
        <f>SUM(1^g!V35+'2^g '!V35+3^g!V35+'4^g '!V35+5^g!V35+6^g!V35+7^g!V35+8^g!V35+9^g!V35+'10^g'!V35+'11^g'!V35+'12^g'!V35+'13^g'!V35)</f>
        <v>6</v>
      </c>
      <c r="W30" s="79">
        <f>SUM(1^g!W35+'2^g '!W35+3^g!W35+'4^g '!W35+5^g!W35+6^g!W35+7^g!W35+8^g!W35+9^g!W35+'10^g'!W35+'11^g'!W35+'12^g'!W35+'13^g'!W35)</f>
        <v>0</v>
      </c>
      <c r="X30" s="79">
        <f>SUM(1^g!X35+'2^g '!X35+3^g!X35+'4^g '!X35+5^g!X35+6^g!X35+7^g!X35+8^g!X35+9^g!X35+'10^g'!X35+'11^g'!X35+'12^g'!X35+'13^g'!X35)</f>
        <v>1</v>
      </c>
      <c r="Y30" s="80">
        <f>SUM(1^g!Y35+'2^g '!Y35+3^g!Y35+'4^g '!Y35+5^g!Y35+6^g!Y35+7^g!Y35+8^g!Y35+9^g!Y35+'10^g'!Y35+'11^g'!Y35+'12^g'!Y35+'13^g'!Y35)</f>
        <v>0</v>
      </c>
    </row>
    <row r="31" spans="7:25" ht="12.75">
      <c r="G31" s="72" t="s">
        <v>68</v>
      </c>
      <c r="H31" s="73">
        <f>SUM(1^g!H36+'2^g '!H36+3^g!H36+'4^g '!H36+5^g!H36+6^g!H36+7^g!H36+8^g!H36+9^g!H36+'10^g'!H36+'11^g'!H36+'12^g'!H36+'13^g'!H36)</f>
        <v>0</v>
      </c>
      <c r="I31" s="73">
        <f>SUM(1^g!I36+'2^g '!I36+3^g!I36+'4^g '!I36+5^g!I36+6^g!I36+7^g!I36+8^g!I36+9^g!I36+'10^g'!I36+'11^g'!I36+'12^g'!I36+'13^g'!I36)</f>
        <v>0</v>
      </c>
      <c r="J31" s="73">
        <f>SUM(1^g!J36+'2^g '!J36+3^g!J36+'4^g '!J36+5^g!J36+6^g!J36+7^g!J36+8^g!J36+9^g!J36+'10^g'!J36+'11^g'!J36+'12^g'!J36+'13^g'!J36)</f>
        <v>0</v>
      </c>
      <c r="K31" s="73">
        <f>SUM(1^g!K36+'2^g '!K36+3^g!K36+'4^g '!K36+5^g!K36+6^g!K36+7^g!K36+8^g!K36+9^g!K36+'10^g'!K36+'11^g'!K36+'12^g'!K36+'13^g'!K36)</f>
        <v>0</v>
      </c>
      <c r="L31" s="73">
        <f>SUM(1^g!L36+'2^g '!L36+3^g!L36+'4^g '!L36+5^g!L36+6^g!L36+7^g!L36+8^g!L36+9^g!L36+'10^g'!L36+'11^g'!L36+'12^g'!L36+'13^g'!L36)</f>
        <v>0</v>
      </c>
      <c r="M31" s="73">
        <f>SUM(1^g!M36+'2^g '!M36+3^g!M36+'4^g '!M36+5^g!M36+6^g!M36+7^g!M36+8^g!M36+9^g!M36+'10^g'!M36+'11^g'!M36+'12^g'!M36+'13^g'!M36)</f>
        <v>0</v>
      </c>
      <c r="N31" s="73">
        <f>SUM(1^g!N36+'2^g '!N36+3^g!N36+'4^g '!N36+5^g!N36+6^g!N36+7^g!N36+8^g!N36+9^g!N36+'10^g'!N36+'11^g'!N36+'12^g'!N36+'13^g'!N36)</f>
        <v>0</v>
      </c>
      <c r="O31" s="74">
        <f>SUM(1^g!O36+'2^g '!O36+3^g!O36+'4^g '!O36+5^g!O36+6^g!O36+7^g!O36+8^g!O36+9^g!O36+'10^g'!O36+'11^g'!O36+'12^g'!O36+'13^g'!O36)</f>
        <v>31</v>
      </c>
      <c r="P31" s="75">
        <f>SUM(1^g!P36+'2^g '!P36+3^g!P36+'4^g '!P36+5^g!P36+6^g!P36+7^g!P36+8^g!P36+9^g!P36+'10^g'!P36+'11^g'!P36+'12^g'!P36+'13^g'!P36)</f>
        <v>9</v>
      </c>
      <c r="Q31" s="76">
        <f>SUM(1^g!Q36+'2^g '!Q36+3^g!Q36+'4^g '!Q36+5^g!Q36+6^g!Q36+7^g!Q36+8^g!Q36+9^g!Q36+'10^g'!Q36+'11^g'!Q36+'12^g'!Q36+'13^g'!Q36)</f>
        <v>6</v>
      </c>
      <c r="R31" s="77">
        <f>+Q31/S31*9</f>
        <v>10.799999999999999</v>
      </c>
      <c r="S31" s="78">
        <f>SUM(1^g!S36+'2^g '!S36+3^g!S36+'4^g '!S36+5^g!S36+6^g!S36+7^g!S36+8^g!S36+9^g!S36+'10^g'!S36+'11^g'!S36+'12^g'!S36+'13^g'!S36)</f>
        <v>5</v>
      </c>
      <c r="T31" s="79">
        <f>SUM(1^g!T36+'2^g '!T36+3^g!T36+'4^g '!T36+5^g!T36+6^g!T36+7^g!T36+8^g!T36+9^g!T36+'10^g'!T36+'11^g'!T36+'12^g'!T36+'13^g'!T36)</f>
        <v>5</v>
      </c>
      <c r="U31" s="79">
        <f>SUM(1^g!U36+'2^g '!U36+3^g!U36+'4^g '!U36+5^g!U36+6^g!U36+7^g!U36+8^g!U36+9^g!U36+'10^g'!U36+'11^g'!U36+'12^g'!U36+'13^g'!U36)</f>
        <v>7</v>
      </c>
      <c r="V31" s="79">
        <f>SUM(1^g!V36+'2^g '!V36+3^g!V36+'4^g '!V36+5^g!V36+6^g!V36+7^g!V36+8^g!V36+9^g!V36+'10^g'!V36+'11^g'!V36+'12^g'!V36+'13^g'!V36)</f>
        <v>1</v>
      </c>
      <c r="W31" s="79">
        <f>SUM(1^g!W36+'2^g '!W36+3^g!W36+'4^g '!W36+5^g!W36+6^g!W36+7^g!W36+8^g!W36+9^g!W36+'10^g'!W36+'11^g'!W36+'12^g'!W36+'13^g'!W36)</f>
        <v>0</v>
      </c>
      <c r="X31" s="79">
        <f>SUM(1^g!X36+'2^g '!X36+3^g!X36+'4^g '!X36+5^g!X36+6^g!X36+7^g!X36+8^g!X36+9^g!X36+'10^g'!X36+'11^g'!X36+'12^g'!X36+'13^g'!X36)</f>
        <v>3</v>
      </c>
      <c r="Y31" s="80">
        <f>SUM(1^g!Y36+'2^g '!Y36+3^g!Y36+'4^g '!Y36+5^g!Y36+6^g!Y36+7^g!Y36+8^g!Y36+9^g!Y36+'10^g'!Y36+'11^g'!Y36+'12^g'!Y36+'13^g'!Y36)</f>
        <v>0</v>
      </c>
    </row>
    <row r="32" spans="7:25" ht="12.75">
      <c r="G32" s="81" t="s">
        <v>64</v>
      </c>
      <c r="H32" s="73">
        <f>SUM(1^g!H37+'2^g '!H37+3^g!H37+'4^g '!H37+5^g!H37+6^g!H37+7^g!H37+8^g!H37+9^g!H37+'10^g'!H37+'11^g'!H37+'12^g'!H37+'13^g'!H37)</f>
        <v>0</v>
      </c>
      <c r="I32" s="73">
        <f>SUM(1^g!I37+'2^g '!I37+3^g!I37+'4^g '!I37+5^g!I37+6^g!I37+7^g!I37+8^g!I37+9^g!I37+'10^g'!I37+'11^g'!I37+'12^g'!I37+'13^g'!I37)</f>
        <v>0</v>
      </c>
      <c r="J32" s="73">
        <f>SUM(1^g!J37+'2^g '!J37+3^g!J37+'4^g '!J37+5^g!J37+6^g!J37+7^g!J37+8^g!J37+9^g!J37+'10^g'!J37+'11^g'!J37+'12^g'!J37+'13^g'!J37)</f>
        <v>0</v>
      </c>
      <c r="K32" s="73">
        <f>SUM(1^g!K37+'2^g '!K37+3^g!K37+'4^g '!K37+5^g!K37+6^g!K37+7^g!K37+8^g!K37+9^g!K37+'10^g'!K37+'11^g'!K37+'12^g'!K37+'13^g'!K37)</f>
        <v>0</v>
      </c>
      <c r="L32" s="73">
        <f>SUM(1^g!L37+'2^g '!L37+3^g!L37+'4^g '!L37+5^g!L37+6^g!L37+7^g!L37+8^g!L37+9^g!L37+'10^g'!L37+'11^g'!L37+'12^g'!L37+'13^g'!L37)</f>
        <v>0</v>
      </c>
      <c r="M32" s="73">
        <f>SUM(1^g!M37+'2^g '!M37+3^g!M37+'4^g '!M37+5^g!M37+6^g!M37+7^g!M37+8^g!M37+9^g!M37+'10^g'!M37+'11^g'!M37+'12^g'!M37+'13^g'!M37)</f>
        <v>0</v>
      </c>
      <c r="N32" s="73">
        <f>SUM(1^g!N37+'2^g '!N37+3^g!N37+'4^g '!N37+5^g!N37+6^g!N37+7^g!N37+8^g!N37+9^g!N37+'10^g'!N37+'11^g'!N37+'12^g'!N37+'13^g'!N37)</f>
        <v>0</v>
      </c>
      <c r="O32" s="74">
        <f>SUM(1^g!O37+'2^g '!O37+3^g!O37+'4^g '!O37+5^g!O37+6^g!O37+7^g!O37+8^g!O37+9^g!O37+'10^g'!O37+'11^g'!O37+'12^g'!O37+'13^g'!O37)</f>
        <v>3</v>
      </c>
      <c r="P32" s="75">
        <f>SUM(1^g!P37+'2^g '!P37+3^g!P37+'4^g '!P37+5^g!P37+6^g!P37+7^g!P37+8^g!P37+9^g!P37+'10^g'!P37+'11^g'!P37+'12^g'!P37+'13^g'!P37)</f>
        <v>0</v>
      </c>
      <c r="Q32" s="76">
        <f>SUM(1^g!Q37+'2^g '!Q37+3^g!Q37+'4^g '!Q37+5^g!Q37+6^g!Q37+7^g!Q37+8^g!Q37+9^g!Q37+'10^g'!Q37+'11^g'!Q37+'12^g'!Q37+'13^g'!Q37)</f>
        <v>0</v>
      </c>
      <c r="R32" s="77">
        <f>+Q32/S32*9</f>
        <v>0</v>
      </c>
      <c r="S32" s="78">
        <f>SUM(1^g!S37+'2^g '!S37+3^g!S37+'4^g '!S37+5^g!S37+6^g!S37+7^g!S37+8^g!S37+9^g!S37+'10^g'!S37+'11^g'!S37+'12^g'!S37+'13^g'!S37)</f>
        <v>0.6666666666666666</v>
      </c>
      <c r="T32" s="79">
        <f>SUM(1^g!T37+'2^g '!T37+3^g!T37+'4^g '!T37+5^g!T37+6^g!T37+7^g!T37+8^g!T37+9^g!T37+'10^g'!T37+'11^g'!T37+'12^g'!T37+'13^g'!T37)</f>
        <v>1</v>
      </c>
      <c r="U32" s="79">
        <f>SUM(1^g!U37+'2^g '!U37+3^g!U37+'4^g '!U37+5^g!U37+6^g!U37+7^g!U37+8^g!U37+9^g!U37+'10^g'!U37+'11^g'!U37+'12^g'!U37+'13^g'!U37)</f>
        <v>0</v>
      </c>
      <c r="V32" s="79">
        <f>SUM(1^g!V37+'2^g '!V37+3^g!V37+'4^g '!V37+5^g!V37+6^g!V37+7^g!V37+8^g!V37+9^g!V37+'10^g'!V37+'11^g'!V37+'12^g'!V37+'13^g'!V37)</f>
        <v>1</v>
      </c>
      <c r="W32" s="79">
        <f>SUM(1^g!W37+'2^g '!W37+3^g!W37+'4^g '!W37+5^g!W37+6^g!W37+7^g!W37+8^g!W37+9^g!W37+'10^g'!W37+'11^g'!W37+'12^g'!W37+'13^g'!W37)</f>
        <v>0</v>
      </c>
      <c r="X32" s="79">
        <f>SUM(1^g!X37+'2^g '!X37+3^g!X37+'4^g '!X37+5^g!X37+6^g!X37+7^g!X37+8^g!X37+9^g!X37+'10^g'!X37+'11^g'!X37+'12^g'!X37+'13^g'!X37)</f>
        <v>0</v>
      </c>
      <c r="Y32" s="80">
        <f>SUM(1^g!Y37+'2^g '!Y37+3^g!Y37+'4^g '!Y37+5^g!Y37+6^g!Y37+7^g!Y37+8^g!Y37+9^g!Y37+'10^g'!Y37+'11^g'!Y37+'12^g'!Y37+'13^g'!Y37)</f>
        <v>0</v>
      </c>
    </row>
    <row r="33" spans="7:25" ht="12.75">
      <c r="G33" s="72" t="s">
        <v>75</v>
      </c>
      <c r="H33" s="73">
        <f>SUM(1^g!H38+'2^g '!H38+3^g!H38+'4^g '!H38+5^g!H38+6^g!H38+7^g!H38+8^g!H38+9^g!H38+'10^g'!H38+'11^g'!H38+'12^g'!H38+'13^g'!H38)</f>
        <v>0</v>
      </c>
      <c r="I33" s="73">
        <f>SUM(1^g!I38+'2^g '!I38+3^g!I38+'4^g '!I38+5^g!I38+6^g!I38+7^g!I38+8^g!I38+9^g!I38+'10^g'!I38+'11^g'!I38+'12^g'!I38+'13^g'!I38)</f>
        <v>0</v>
      </c>
      <c r="J33" s="73">
        <f>SUM(1^g!J38+'2^g '!J38+3^g!J38+'4^g '!J38+5^g!J38+6^g!J38+7^g!J38+8^g!J38+9^g!J38+'10^g'!J38+'11^g'!J38+'12^g'!J38+'13^g'!J38)</f>
        <v>0</v>
      </c>
      <c r="K33" s="73">
        <f>SUM(1^g!K38+'2^g '!K38+3^g!K38+'4^g '!K38+5^g!K38+6^g!K38+7^g!K38+8^g!K38+9^g!K38+'10^g'!K38+'11^g'!K38+'12^g'!K38+'13^g'!K38)</f>
        <v>0</v>
      </c>
      <c r="L33" s="73">
        <f>SUM(1^g!L38+'2^g '!L38+3^g!L38+'4^g '!L38+5^g!L38+6^g!L38+7^g!L38+8^g!L38+9^g!L38+'10^g'!L38+'11^g'!L38+'12^g'!L38+'13^g'!L38)</f>
        <v>0</v>
      </c>
      <c r="M33" s="73">
        <f>SUM(1^g!M38+'2^g '!M38+3^g!M38+'4^g '!M38+5^g!M38+6^g!M38+7^g!M38+8^g!M38+9^g!M38+'10^g'!M38+'11^g'!M38+'12^g'!M38+'13^g'!M38)</f>
        <v>0</v>
      </c>
      <c r="N33" s="73">
        <f>SUM(1^g!N38+'2^g '!N38+3^g!N38+'4^g '!N38+5^g!N38+6^g!N38+7^g!N38+8^g!N38+9^g!N38+'10^g'!N38+'11^g'!N38+'12^g'!N38+'13^g'!N38)</f>
        <v>0</v>
      </c>
      <c r="O33" s="74">
        <f>SUM(1^g!O38+'2^g '!O38+3^g!O38+'4^g '!O38+5^g!O38+6^g!O38+7^g!O38+8^g!O38+9^g!O38+'10^g'!O38+'11^g'!O38+'12^g'!O38+'13^g'!O38)</f>
        <v>42</v>
      </c>
      <c r="P33" s="75">
        <f>SUM(1^g!P38+'2^g '!P38+3^g!P38+'4^g '!P38+5^g!P38+6^g!P38+7^g!P38+8^g!P38+9^g!P38+'10^g'!P38+'11^g'!P38+'12^g'!P38+'13^g'!P38)</f>
        <v>3</v>
      </c>
      <c r="Q33" s="76">
        <f>SUM(1^g!Q38+'2^g '!Q38+3^g!Q38+'4^g '!Q38+5^g!Q38+6^g!Q38+7^g!Q38+8^g!Q38+9^g!Q38+'10^g'!Q38+'11^g'!Q38+'12^g'!Q38+'13^g'!Q38)</f>
        <v>0</v>
      </c>
      <c r="R33" s="77">
        <f>+Q33/S33*9</f>
        <v>0</v>
      </c>
      <c r="S33" s="78">
        <f>SUM(1^g!S38+'2^g '!S38+3^g!S38+'4^g '!S38+5^g!S38+6^g!S38+7^g!S38+8^g!S38+9^g!S38+'10^g'!S38+'11^g'!S38+'12^g'!S38+'13^g'!S38)</f>
        <v>11</v>
      </c>
      <c r="T33" s="79">
        <f>SUM(1^g!T38+'2^g '!T38+3^g!T38+'4^g '!T38+5^g!T38+6^g!T38+7^g!T38+8^g!T38+9^g!T38+'10^g'!T38+'11^g'!T38+'12^g'!T38+'13^g'!T38)</f>
        <v>4</v>
      </c>
      <c r="U33" s="79">
        <f>SUM(1^g!U38+'2^g '!U38+3^g!U38+'4^g '!U38+5^g!U38+6^g!U38+7^g!U38+8^g!U38+9^g!U38+'10^g'!U38+'11^g'!U38+'12^g'!U38+'13^g'!U38)</f>
        <v>3</v>
      </c>
      <c r="V33" s="79">
        <f>SUM(1^g!V38+'2^g '!V38+3^g!V38+'4^g '!V38+5^g!V38+6^g!V38+7^g!V38+8^g!V38+9^g!V38+'10^g'!V38+'11^g'!V38+'12^g'!V38+'13^g'!V38)</f>
        <v>19</v>
      </c>
      <c r="W33" s="79">
        <f>SUM(1^g!W38+'2^g '!W38+3^g!W38+'4^g '!W38+5^g!W38+6^g!W38+7^g!W38+8^g!W38+9^g!W38+'10^g'!W38+'11^g'!W38+'12^g'!W38+'13^g'!W38)</f>
        <v>0</v>
      </c>
      <c r="X33" s="79">
        <f>SUM(1^g!X38+'2^g '!X38+3^g!X38+'4^g '!X38+5^g!X38+6^g!X38+7^g!X38+8^g!X38+9^g!X38+'10^g'!X38+'11^g'!X38+'12^g'!X38+'13^g'!X38)</f>
        <v>0</v>
      </c>
      <c r="Y33" s="80">
        <f>SUM(1^g!Y38+'2^g '!Y38+3^g!Y38+'4^g '!Y38+5^g!Y38+6^g!Y38+7^g!Y38+8^g!Y38+9^g!Y38+'10^g'!Y38+'11^g'!Y38+'12^g'!Y38+'13^g'!Y38)</f>
        <v>0</v>
      </c>
    </row>
    <row r="34" spans="7:25" ht="12.75">
      <c r="G34" s="82" t="s">
        <v>69</v>
      </c>
      <c r="H34" s="83">
        <f>'13^g'!H39</f>
        <v>0</v>
      </c>
      <c r="I34" s="83">
        <f>'13^g'!I39</f>
        <v>0</v>
      </c>
      <c r="J34" s="83">
        <f>'13^g'!J39</f>
        <v>0</v>
      </c>
      <c r="K34" s="83">
        <f>'13^g'!K39</f>
        <v>0</v>
      </c>
      <c r="L34" s="83">
        <f>'13^g'!L39</f>
        <v>0</v>
      </c>
      <c r="M34" s="83">
        <f>'13^g'!M39</f>
        <v>0</v>
      </c>
      <c r="N34" s="83">
        <f>'13^g'!N39</f>
        <v>0</v>
      </c>
      <c r="O34" s="84">
        <f>'13^g'!O39</f>
        <v>6</v>
      </c>
      <c r="P34" s="85">
        <f>'13^g'!P39</f>
        <v>2</v>
      </c>
      <c r="Q34" s="86">
        <f>'13^g'!Q39</f>
        <v>2</v>
      </c>
      <c r="R34" s="87">
        <f>+Q34/S34*9</f>
        <v>18</v>
      </c>
      <c r="S34" s="88">
        <f>'13^g'!S39</f>
        <v>1</v>
      </c>
      <c r="T34" s="89">
        <f>'13^g'!T39</f>
        <v>1</v>
      </c>
      <c r="U34" s="89">
        <f>'13^g'!U39</f>
        <v>2</v>
      </c>
      <c r="V34" s="89">
        <f>'13^g'!V39</f>
        <v>1</v>
      </c>
      <c r="W34" s="89">
        <f>'13^g'!W39</f>
        <v>0</v>
      </c>
      <c r="X34" s="89">
        <f>'13^g'!X39</f>
        <v>0</v>
      </c>
      <c r="Y34" s="90">
        <f>'13^g'!Y39</f>
        <v>0</v>
      </c>
    </row>
    <row r="35" spans="7:25" ht="12.75">
      <c r="G35" s="91" t="s">
        <v>77</v>
      </c>
      <c r="H35" s="83">
        <f>SUM(H28:H34)</f>
        <v>0</v>
      </c>
      <c r="I35" s="83">
        <f>SUM(I28:I34)</f>
        <v>0</v>
      </c>
      <c r="J35" s="83">
        <f>SUM(J28:J34)</f>
        <v>0</v>
      </c>
      <c r="K35" s="83">
        <f>SUM(K28:K34)</f>
        <v>0</v>
      </c>
      <c r="L35" s="83">
        <f>SUM(L28:L34)</f>
        <v>0</v>
      </c>
      <c r="M35" s="83">
        <f>SUM(M28:M34)</f>
        <v>0</v>
      </c>
      <c r="N35" s="83">
        <f>SUM(N28:N34)</f>
        <v>0</v>
      </c>
      <c r="O35" s="83">
        <f>SUM(O28:O34)</f>
        <v>444</v>
      </c>
      <c r="P35" s="83">
        <f>SUM(P28:P34)</f>
        <v>81</v>
      </c>
      <c r="Q35" s="86">
        <f>SUM(Q28:Q34)</f>
        <v>40</v>
      </c>
      <c r="R35" s="86">
        <f>IF(Q35=0,0,Q35/S35*9)</f>
        <v>3.870967741935484</v>
      </c>
      <c r="S35" s="88">
        <f>SUM(S28:S34)</f>
        <v>93</v>
      </c>
      <c r="T35" s="89">
        <f>SUM(T28:T34)</f>
        <v>87</v>
      </c>
      <c r="U35" s="89">
        <f>SUM(U28:U34)</f>
        <v>49</v>
      </c>
      <c r="V35" s="89">
        <f>SUM(V28:V34)</f>
        <v>108</v>
      </c>
      <c r="W35" s="89">
        <f>SUM(W28:W34)</f>
        <v>1</v>
      </c>
      <c r="X35" s="89">
        <f>SUM(X28:X34)</f>
        <v>6</v>
      </c>
      <c r="Y35" s="90">
        <f>SUM(Y28:Y34)</f>
        <v>18</v>
      </c>
    </row>
    <row r="36" ht="12.75">
      <c r="R36" s="53" t="s">
        <v>110</v>
      </c>
    </row>
    <row r="37" spans="8:26" ht="27.75" customHeight="1">
      <c r="H37" s="1" t="s">
        <v>4</v>
      </c>
      <c r="I37" s="1" t="s">
        <v>22</v>
      </c>
      <c r="J37" s="1" t="s">
        <v>23</v>
      </c>
      <c r="K37" s="1" t="s">
        <v>111</v>
      </c>
      <c r="N37" s="92"/>
      <c r="S37" s="93" t="s">
        <v>81</v>
      </c>
      <c r="T37" s="93" t="s">
        <v>112</v>
      </c>
      <c r="U37" s="93" t="s">
        <v>113</v>
      </c>
      <c r="V37" s="93" t="s">
        <v>114</v>
      </c>
      <c r="W37" s="93"/>
      <c r="X37" s="93" t="s">
        <v>115</v>
      </c>
      <c r="Y37" s="93"/>
      <c r="Z37" s="56"/>
    </row>
    <row r="38" spans="7:25" ht="12.75">
      <c r="G38" s="5" t="s">
        <v>116</v>
      </c>
      <c r="H38" s="94" t="s">
        <v>36</v>
      </c>
      <c r="I38" s="94" t="s">
        <v>54</v>
      </c>
      <c r="J38" s="94" t="s">
        <v>55</v>
      </c>
      <c r="K38" s="7" t="s">
        <v>117</v>
      </c>
      <c r="L38" s="95"/>
      <c r="M38" s="95"/>
      <c r="N38" s="95"/>
      <c r="O38" s="95"/>
      <c r="P38" s="96" t="s">
        <v>118</v>
      </c>
      <c r="Q38" s="96"/>
      <c r="R38" s="96"/>
      <c r="S38" s="94" t="s">
        <v>99</v>
      </c>
      <c r="T38" s="94" t="s">
        <v>119</v>
      </c>
      <c r="U38" s="94" t="s">
        <v>120</v>
      </c>
      <c r="V38" s="94" t="s">
        <v>121</v>
      </c>
      <c r="W38" s="94"/>
      <c r="X38" s="7" t="s">
        <v>122</v>
      </c>
      <c r="Y38" s="7"/>
    </row>
    <row r="39" spans="7:27" ht="12.75">
      <c r="G39" s="81" t="s">
        <v>123</v>
      </c>
      <c r="H39" s="73">
        <f>SUM(1^g!H42+'2^g '!H42+3^g!H42+'4^g '!H42+5^g!H42+6^g!H42+7^g!H42+8^g!H42+9^g!H42+'10^g'!H42+'11^g'!H42+'12^g'!H42+'13^g'!H43)</f>
        <v>65</v>
      </c>
      <c r="I39" s="73">
        <f>SUM(1^g!I42+'2^g '!I42+3^g!I42+'4^g '!I42+5^g!I42+6^g!I42+7^g!I42+8^g!I42+9^g!I42+'10^g'!I42+'11^g'!I42+'12^g'!I42+'13^g'!I43)</f>
        <v>6</v>
      </c>
      <c r="J39" s="73">
        <f>SUM(1^g!J42+'2^g '!J42+3^g!J42+'4^g '!J42+5^g!J42+6^g!J42+7^g!J42+8^g!J42+9^g!J42+'10^g'!J42+'11^g'!J42+'12^g'!J42+'13^g'!J43)</f>
        <v>1</v>
      </c>
      <c r="K39" s="97">
        <f>SUM(1^g!K42+'2^g '!K42+3^g!K42+'4^g '!K42+5^g!K42+6^g!K42+7^g!K42+8^g!K42+9^g!K42+'10^g'!K42+'11^g'!K42+'12^g'!K42+'13^g'!K43)</f>
        <v>1</v>
      </c>
      <c r="P39" s="98" t="s">
        <v>124</v>
      </c>
      <c r="Q39" s="98"/>
      <c r="R39" s="98"/>
      <c r="S39" s="99">
        <f>SUM(1^g!S42+'2^g '!S42+3^g!S42+'4^g '!S42+5^g!S42+6^g!S42+7^g!S42+8^g!S42+9^g!S42+'10^g'!S42+'11^g'!S42+'12^g'!S42)</f>
        <v>0</v>
      </c>
      <c r="T39" s="99">
        <f>SUM(1^g!T42+'2^g '!T42+3^g!T42+'4^g '!T42+5^g!T42+6^g!T42+7^g!T42+8^g!T42+9^g!T42+'10^g'!T42+'11^g'!T42+'12^g'!T42)</f>
        <v>0</v>
      </c>
      <c r="U39" s="99"/>
      <c r="V39" s="99"/>
      <c r="W39" s="73"/>
      <c r="X39" s="100">
        <f>IF(S39=0,0,T39/S39*1000)</f>
        <v>0</v>
      </c>
      <c r="Y39" s="100"/>
      <c r="Z39" s="101" t="s">
        <v>125</v>
      </c>
      <c r="AA39" s="101"/>
    </row>
    <row r="40" spans="7:27" ht="12.75">
      <c r="G40" s="72" t="s">
        <v>126</v>
      </c>
      <c r="H40" s="73">
        <f>SUM(1^g!H43+'2^g '!H43+3^g!H43+'4^g '!H43+5^g!H43+6^g!H43+7^g!H43+8^g!H43+9^g!H43+'10^g'!H43+'11^g'!H43+'12^g'!H43+'13^g'!H44)</f>
        <v>17</v>
      </c>
      <c r="I40" s="73">
        <f>SUM(1^g!I43+'2^g '!I43+3^g!I43+'4^g '!I43+5^g!I43+6^g!I43+7^g!I43+8^g!I43+9^g!I43+'10^g'!I43+'11^g'!I43+'12^g'!I43+'13^g'!I44)</f>
        <v>14</v>
      </c>
      <c r="J40" s="73">
        <f>SUM(1^g!J43+'2^g '!J43+3^g!J43+'4^g '!J43+5^g!J43+6^g!J43+7^g!J43+8^g!J43+9^g!J43+'10^g'!J43+'11^g'!J43+'12^g'!J43+'13^g'!J44)</f>
        <v>0</v>
      </c>
      <c r="K40" s="97">
        <f>SUM(1^g!K43+'2^g '!K43+3^g!K43+'4^g '!K43+5^g!K43+6^g!K43+7^g!K43+8^g!K43+9^g!K43+'10^g'!K43+'11^g'!K43+'12^g'!K43+'13^g'!K44)</f>
        <v>3</v>
      </c>
      <c r="P40" s="102" t="s">
        <v>127</v>
      </c>
      <c r="Q40" s="102"/>
      <c r="R40" s="102"/>
      <c r="S40" s="103" t="s">
        <v>128</v>
      </c>
      <c r="T40" s="104" t="s">
        <v>128</v>
      </c>
      <c r="U40" s="105">
        <f>SUM(1^g!U43+'2^g '!U43+3^g!U43+'4^g '!U43+5^g!U43)</f>
        <v>0</v>
      </c>
      <c r="V40" s="99"/>
      <c r="W40" s="106"/>
      <c r="X40" s="107">
        <f>U40/9</f>
        <v>0</v>
      </c>
      <c r="Y40" s="107"/>
      <c r="Z40" s="101" t="s">
        <v>129</v>
      </c>
      <c r="AA40" s="101"/>
    </row>
    <row r="41" spans="7:27" ht="12.75">
      <c r="G41" s="81" t="s">
        <v>130</v>
      </c>
      <c r="H41" s="73">
        <f>SUM(1^g!H44+'2^g '!H44+3^g!H44+'4^g '!H44+5^g!H44+6^g!H44+7^g!H44+8^g!H44+9^g!H44+'10^g'!H44+'11^g'!H44+'12^g'!H44+'13^g'!H45)</f>
        <v>1</v>
      </c>
      <c r="I41" s="73">
        <f>SUM(1^g!I44+'2^g '!I44+3^g!I44+'4^g '!I44+5^g!I44+6^g!I44+7^g!I44+8^g!I44+9^g!I44+'10^g'!I44+'11^g'!I44+'12^g'!I44+'13^g'!I45)</f>
        <v>1</v>
      </c>
      <c r="J41" s="73">
        <f>SUM(1^g!J44+'2^g '!J44+3^g!J44+'4^g '!J44+5^g!J44+6^g!J44+7^g!J44+8^g!J44+9^g!J44+'10^g'!J44+'11^g'!J44+'12^g'!J44+'13^g'!J45)</f>
        <v>0</v>
      </c>
      <c r="K41" s="97">
        <f>SUM(1^g!K44+'2^g '!K44+3^g!K44+'4^g '!K44+5^g!K44+6^g!K44+7^g!K44+8^g!K44+9^g!K44+'10^g'!K44+'11^g'!K44+'12^g'!K44+'13^g'!K45)</f>
        <v>0</v>
      </c>
      <c r="P41" s="108" t="s">
        <v>131</v>
      </c>
      <c r="Q41" s="108"/>
      <c r="R41" s="108"/>
      <c r="S41" s="109" t="s">
        <v>128</v>
      </c>
      <c r="T41" s="110" t="s">
        <v>128</v>
      </c>
      <c r="U41" s="99" t="s">
        <v>128</v>
      </c>
      <c r="V41" s="99">
        <f>SUM(1^g!V44+'2^g '!V44+3^g!V44+'4^g '!V44+5^g!V44+6^g!V44+7^g!V44+8^g!V44+9^g!V44+'10^g'!V44+'11^g'!V44+'12^g'!V44)</f>
        <v>0</v>
      </c>
      <c r="W41" s="73"/>
      <c r="X41" s="111">
        <f>V41/9</f>
        <v>0</v>
      </c>
      <c r="Y41" s="111"/>
      <c r="Z41" s="101" t="s">
        <v>132</v>
      </c>
      <c r="AA41" s="101"/>
    </row>
    <row r="42" spans="7:27" ht="12.75">
      <c r="G42" s="112" t="s">
        <v>133</v>
      </c>
      <c r="H42" s="73">
        <f>+9^g!H45</f>
        <v>4</v>
      </c>
      <c r="I42" s="73">
        <f>+9^g!I45</f>
        <v>0</v>
      </c>
      <c r="J42" s="73">
        <f>+9^g!J45</f>
        <v>0</v>
      </c>
      <c r="K42" s="97">
        <f>+9^g!K45</f>
        <v>0</v>
      </c>
      <c r="P42" s="102" t="s">
        <v>134</v>
      </c>
      <c r="Q42" s="102"/>
      <c r="R42" s="102"/>
      <c r="S42" s="113" t="s">
        <v>128</v>
      </c>
      <c r="T42" s="114" t="s">
        <v>128</v>
      </c>
      <c r="U42" s="115" t="s">
        <v>128</v>
      </c>
      <c r="V42" s="115" t="s">
        <v>128</v>
      </c>
      <c r="W42" s="116"/>
      <c r="X42" s="117">
        <f>IF(D26=0,0,SUM(A26,B26)/D26*1000)</f>
        <v>0</v>
      </c>
      <c r="Y42" s="117"/>
      <c r="Z42" s="101" t="s">
        <v>135</v>
      </c>
      <c r="AA42" s="101"/>
    </row>
    <row r="43" spans="7:25" ht="12.75">
      <c r="G43" s="81" t="s">
        <v>136</v>
      </c>
      <c r="H43" s="73">
        <f>+9^g!H46</f>
        <v>4</v>
      </c>
      <c r="I43" s="73">
        <f>+9^g!I46</f>
        <v>0</v>
      </c>
      <c r="J43" s="73">
        <f>+9^g!J46</f>
        <v>0</v>
      </c>
      <c r="K43" s="97">
        <f>+9^g!K46</f>
        <v>0</v>
      </c>
      <c r="P43" s="118"/>
      <c r="Q43" s="118"/>
      <c r="R43" s="118"/>
      <c r="S43" s="119"/>
      <c r="T43" s="120"/>
      <c r="U43" s="121"/>
      <c r="V43" s="121"/>
      <c r="W43" s="121"/>
      <c r="X43" s="121"/>
      <c r="Y43" s="122"/>
    </row>
    <row r="44" spans="7:11" ht="12.75">
      <c r="G44" s="123" t="s">
        <v>137</v>
      </c>
      <c r="H44" s="124">
        <f>+6^g!H47</f>
        <v>2</v>
      </c>
      <c r="I44" s="124">
        <f>+6^g!I47</f>
        <v>0</v>
      </c>
      <c r="J44" s="124">
        <f>+6^g!J47</f>
        <v>0</v>
      </c>
      <c r="K44" s="125">
        <f>+6^g!K47</f>
        <v>0</v>
      </c>
    </row>
    <row r="45" spans="7:11" ht="12.75">
      <c r="G45" s="91" t="s">
        <v>77</v>
      </c>
      <c r="H45" s="83">
        <f>SUM(H39:H44)</f>
        <v>93</v>
      </c>
      <c r="I45" s="83">
        <f>SUM(I39:I44)</f>
        <v>21</v>
      </c>
      <c r="J45" s="83">
        <f>SUM(J39:J44)</f>
        <v>1</v>
      </c>
      <c r="K45" s="126">
        <f>SUM(K39:K44)</f>
        <v>4</v>
      </c>
    </row>
  </sheetData>
  <sheetProtection selectLockedCells="1" selectUnlockedCells="1"/>
  <mergeCells count="18">
    <mergeCell ref="A2:F2"/>
    <mergeCell ref="G2:G3"/>
    <mergeCell ref="H2:AC2"/>
    <mergeCell ref="P38:R38"/>
    <mergeCell ref="X38:Y38"/>
    <mergeCell ref="P39:R39"/>
    <mergeCell ref="X39:Y39"/>
    <mergeCell ref="Z39:AA39"/>
    <mergeCell ref="P40:R40"/>
    <mergeCell ref="X40:Y40"/>
    <mergeCell ref="Z40:AA40"/>
    <mergeCell ref="P41:R41"/>
    <mergeCell ref="X41:Y41"/>
    <mergeCell ref="Z41:AA41"/>
    <mergeCell ref="P42:R42"/>
    <mergeCell ref="X42:Y42"/>
    <mergeCell ref="Z42:AA42"/>
    <mergeCell ref="P43:R43"/>
  </mergeCells>
  <printOptions/>
  <pageMargins left="0.2361111111111111" right="0.4722222222222222" top="0.27569444444444446" bottom="0.2361111111111111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7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140625" style="0" customWidth="1"/>
    <col min="4" max="4" width="3.57421875" style="0" customWidth="1"/>
    <col min="5" max="5" width="2.8515625" style="0" customWidth="1"/>
    <col min="6" max="6" width="3.7109375" style="0" customWidth="1"/>
    <col min="7" max="7" width="17.5742187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28125" style="0" customWidth="1"/>
    <col min="17" max="17" width="6.28125" style="0" customWidth="1"/>
    <col min="18" max="18" width="6.421875" style="0" customWidth="1"/>
    <col min="19" max="19" width="4.00390625" style="0" customWidth="1"/>
    <col min="20" max="22" width="3.8515625" style="0" customWidth="1"/>
    <col min="23" max="23" width="3.57421875" style="0" customWidth="1"/>
    <col min="24" max="24" width="4.7109375" style="0" customWidth="1"/>
    <col min="25" max="25" width="5.7109375" style="0" customWidth="1"/>
    <col min="26" max="26" width="4.57421875" style="0" customWidth="1"/>
    <col min="27" max="27" width="4.8515625" style="0" customWidth="1"/>
    <col min="28" max="28" width="4.140625" style="0" customWidth="1"/>
    <col min="29" max="29" width="5.281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149</v>
      </c>
      <c r="H3" s="132">
        <v>3</v>
      </c>
      <c r="I3" s="132">
        <v>2</v>
      </c>
      <c r="J3" s="132">
        <v>3</v>
      </c>
      <c r="K3" s="132">
        <v>0</v>
      </c>
      <c r="L3" s="132">
        <v>0</v>
      </c>
      <c r="M3" s="132">
        <v>0</v>
      </c>
      <c r="N3" s="132">
        <v>0</v>
      </c>
      <c r="O3" s="132">
        <v>1</v>
      </c>
      <c r="P3" s="132"/>
      <c r="Q3" s="133">
        <f>SUM(H3:P4)</f>
        <v>9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158</v>
      </c>
      <c r="H5" s="137">
        <v>1</v>
      </c>
      <c r="I5" s="137">
        <v>0</v>
      </c>
      <c r="J5" s="137">
        <v>2</v>
      </c>
      <c r="K5" s="137">
        <v>0</v>
      </c>
      <c r="L5" s="137">
        <v>1</v>
      </c>
      <c r="M5" s="137">
        <v>1</v>
      </c>
      <c r="N5" s="137">
        <v>0</v>
      </c>
      <c r="O5" s="137">
        <v>0</v>
      </c>
      <c r="P5" s="137"/>
      <c r="Q5" s="138">
        <f>SUM(H5:P6)</f>
        <v>5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1</v>
      </c>
      <c r="B10" s="141">
        <v>0</v>
      </c>
      <c r="C10" s="141">
        <v>0</v>
      </c>
      <c r="D10" s="73">
        <f>SUM(A10:C10)</f>
        <v>1</v>
      </c>
      <c r="E10" s="141">
        <v>8</v>
      </c>
      <c r="F10" s="142"/>
      <c r="G10" s="206" t="str">
        <f>Totali!G4</f>
        <v>22 Braga Andrea</v>
      </c>
      <c r="H10" s="141">
        <v>4</v>
      </c>
      <c r="I10" s="207">
        <f>SUM(H10)-(S10+T10+V10+W10+Z10+AA10)</f>
        <v>3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>
        <v>1</v>
      </c>
      <c r="Q10" s="208">
        <f>IF(I10=0,0,J10/I10*1000)</f>
        <v>0</v>
      </c>
      <c r="R10" s="208">
        <f>IF(I10=0,0,O10/I10*1000)</f>
        <v>0</v>
      </c>
      <c r="S10" s="141">
        <v>1</v>
      </c>
      <c r="T10" s="141"/>
      <c r="U10" s="141"/>
      <c r="V10" s="141"/>
      <c r="W10" s="141"/>
      <c r="X10" s="141"/>
      <c r="Y10" s="141"/>
      <c r="Z10" s="141"/>
      <c r="AA10" s="141"/>
      <c r="AB10" s="141">
        <v>2</v>
      </c>
      <c r="AC10" s="146"/>
    </row>
    <row r="11" spans="1:29" ht="12.75">
      <c r="A11" s="147">
        <v>5</v>
      </c>
      <c r="B11" s="148">
        <v>1</v>
      </c>
      <c r="C11" s="148">
        <v>1</v>
      </c>
      <c r="D11" s="106">
        <f>SUM(A11:C11)</f>
        <v>7</v>
      </c>
      <c r="E11" s="148">
        <v>8</v>
      </c>
      <c r="F11" s="150"/>
      <c r="G11" s="240" t="str">
        <f>Totali!G5</f>
        <v>37 Filippini Riccardo</v>
      </c>
      <c r="H11" s="148">
        <v>5</v>
      </c>
      <c r="I11" s="106">
        <f>SUM(H11)-(S11+T11+V11+W11+Z11+AA11)</f>
        <v>4</v>
      </c>
      <c r="J11" s="106">
        <f>SUM(K11:N11)</f>
        <v>1</v>
      </c>
      <c r="K11" s="148">
        <v>1</v>
      </c>
      <c r="L11" s="148"/>
      <c r="M11" s="148"/>
      <c r="N11" s="148"/>
      <c r="O11" s="106">
        <f>SUM(K11+L11*2+M11*3+N11*4)</f>
        <v>1</v>
      </c>
      <c r="P11" s="148">
        <v>2</v>
      </c>
      <c r="Q11" s="241">
        <f>IF(I11=0,0,J11/I11*1000)</f>
        <v>250</v>
      </c>
      <c r="R11" s="241">
        <f>IF(I11=0,0,O11/I11*1000)</f>
        <v>250</v>
      </c>
      <c r="S11" s="148">
        <v>1</v>
      </c>
      <c r="T11" s="148"/>
      <c r="U11" s="148"/>
      <c r="V11" s="148"/>
      <c r="W11" s="148"/>
      <c r="X11" s="148">
        <v>1</v>
      </c>
      <c r="Y11" s="148"/>
      <c r="Z11" s="148"/>
      <c r="AA11" s="148"/>
      <c r="AB11" s="148">
        <v>2</v>
      </c>
      <c r="AC11" s="153"/>
    </row>
    <row r="12" spans="1:29" ht="12.75">
      <c r="A12" s="140">
        <v>0</v>
      </c>
      <c r="B12" s="141">
        <v>0</v>
      </c>
      <c r="C12" s="141">
        <v>0</v>
      </c>
      <c r="D12" s="73">
        <f>SUM(A12:C12)</f>
        <v>0</v>
      </c>
      <c r="E12" s="141">
        <v>8</v>
      </c>
      <c r="F12" s="142"/>
      <c r="G12" s="216" t="str">
        <f>Totali!G6</f>
        <v>73 Guarda Dario</v>
      </c>
      <c r="H12" s="141">
        <v>5</v>
      </c>
      <c r="I12" s="73">
        <f>SUM(H12)-(S12+T12+V12+W12+Z12+AA12)</f>
        <v>5</v>
      </c>
      <c r="J12" s="73">
        <f>SUM(K12:N12)</f>
        <v>2</v>
      </c>
      <c r="K12" s="141">
        <v>2</v>
      </c>
      <c r="L12" s="141"/>
      <c r="M12" s="141"/>
      <c r="N12" s="141"/>
      <c r="O12" s="73">
        <f>SUM(K12+L12*2+M12*3+N12*4)</f>
        <v>2</v>
      </c>
      <c r="P12" s="141">
        <v>2</v>
      </c>
      <c r="Q12" s="208">
        <f>IF(I12=0,0,J12/I12*1000)</f>
        <v>400</v>
      </c>
      <c r="R12" s="208">
        <f>IF(I12=0,0,O12/I12*1000)</f>
        <v>400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6"/>
    </row>
    <row r="13" spans="1:29" ht="12.75">
      <c r="A13" s="147">
        <v>2</v>
      </c>
      <c r="B13" s="148">
        <v>1</v>
      </c>
      <c r="C13" s="148">
        <v>0</v>
      </c>
      <c r="D13" s="106">
        <f>SUM(A13:C13)</f>
        <v>3</v>
      </c>
      <c r="E13" s="148">
        <v>8</v>
      </c>
      <c r="F13" s="150"/>
      <c r="G13" s="240" t="str">
        <f>Totali!G7</f>
        <v>14 Gugole Elia</v>
      </c>
      <c r="H13" s="148">
        <v>5</v>
      </c>
      <c r="I13" s="106">
        <f>SUM(H13)-(S13+T13+V13+W13+Z13+AA13)</f>
        <v>4</v>
      </c>
      <c r="J13" s="106">
        <f>SUM(K13:N13)</f>
        <v>2</v>
      </c>
      <c r="K13" s="148">
        <v>2</v>
      </c>
      <c r="L13" s="148"/>
      <c r="M13" s="148"/>
      <c r="N13" s="148"/>
      <c r="O13" s="106">
        <f>SUM(K13+L13*2+M13*3+N13*4)</f>
        <v>2</v>
      </c>
      <c r="P13" s="148">
        <v>1</v>
      </c>
      <c r="Q13" s="241">
        <f>IF(I13=0,0,J13/I13*1000)</f>
        <v>500</v>
      </c>
      <c r="R13" s="241">
        <f>IF(I13=0,0,O13/I13*1000)</f>
        <v>500</v>
      </c>
      <c r="S13" s="148">
        <v>1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53"/>
    </row>
    <row r="14" spans="1:29" ht="12.75">
      <c r="A14" s="140"/>
      <c r="B14" s="141"/>
      <c r="C14" s="141"/>
      <c r="D14" s="73">
        <f>SUM(A14:C14)</f>
        <v>0</v>
      </c>
      <c r="E14" s="141"/>
      <c r="F14" s="142"/>
      <c r="G14" s="216" t="str">
        <f>Totali!G8</f>
        <v>68 Maino Marco</v>
      </c>
      <c r="H14" s="141"/>
      <c r="I14" s="73">
        <f>SUM(H14)-(S14+T14+V14+W14+Z14+AA14)</f>
        <v>0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6"/>
    </row>
    <row r="15" spans="1:29" ht="12.75">
      <c r="A15" s="147"/>
      <c r="B15" s="148"/>
      <c r="C15" s="148"/>
      <c r="D15" s="106">
        <f>SUM(A15:C15)</f>
        <v>0</v>
      </c>
      <c r="E15" s="148"/>
      <c r="F15" s="150"/>
      <c r="G15" s="240" t="str">
        <f>Totali!G9</f>
        <v> 2 Mosconi Leonardo</v>
      </c>
      <c r="H15" s="148"/>
      <c r="I15" s="106">
        <f>SUM(H15)-(S15+T15+V15+W15+Z15+AA15)</f>
        <v>0</v>
      </c>
      <c r="J15" s="106">
        <f>SUM(K15:N15)</f>
        <v>0</v>
      </c>
      <c r="K15" s="148"/>
      <c r="L15" s="148"/>
      <c r="M15" s="148"/>
      <c r="N15" s="148"/>
      <c r="O15" s="106">
        <f>SUM(K15+L15*2+M15*3+N15*4)</f>
        <v>0</v>
      </c>
      <c r="P15" s="148"/>
      <c r="Q15" s="241">
        <f>IF(I15=0,0,J15/I15*1000)</f>
        <v>0</v>
      </c>
      <c r="R15" s="241">
        <f>IF(I15=0,0,O15/I15*1000)</f>
        <v>0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53"/>
    </row>
    <row r="16" spans="1:29" ht="12.75">
      <c r="A16" s="140"/>
      <c r="B16" s="141"/>
      <c r="C16" s="141"/>
      <c r="D16" s="73">
        <f>SUM(A16:C16)</f>
        <v>0</v>
      </c>
      <c r="E16" s="141"/>
      <c r="F16" s="142"/>
      <c r="G16" s="216" t="str">
        <f>Totali!G10</f>
        <v> 6 Rampo Elia</v>
      </c>
      <c r="H16" s="141"/>
      <c r="I16" s="73">
        <f>SUM(H16)-(S16+T16+V16+W16+Z16+AA16)</f>
        <v>0</v>
      </c>
      <c r="J16" s="73">
        <f>SUM(K16:N16)</f>
        <v>0</v>
      </c>
      <c r="K16" s="141"/>
      <c r="L16" s="141"/>
      <c r="M16" s="141"/>
      <c r="N16" s="141"/>
      <c r="O16" s="73">
        <f>SUM(K16+L16*2+M16*3+N16*4)</f>
        <v>0</v>
      </c>
      <c r="P16" s="141"/>
      <c r="Q16" s="208">
        <f>IF(I16=0,0,J16/I16*1000)</f>
        <v>0</v>
      </c>
      <c r="R16" s="208">
        <f>IF(I16=0,0,O16/I16*1000)</f>
        <v>0</v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6"/>
    </row>
    <row r="17" spans="1:29" ht="12.75">
      <c r="A17" s="147"/>
      <c r="B17" s="148"/>
      <c r="C17" s="148"/>
      <c r="D17" s="106">
        <f>SUM(A17:C17)</f>
        <v>0</v>
      </c>
      <c r="E17" s="148"/>
      <c r="F17" s="150"/>
      <c r="G17" s="240" t="str">
        <f>Totali!G11</f>
        <v>11 Rampo Zeno</v>
      </c>
      <c r="H17" s="148"/>
      <c r="I17" s="106">
        <f>SUM(H17)-(S17+T17+V17+W17+Z17+AA17)</f>
        <v>0</v>
      </c>
      <c r="J17" s="106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3"/>
    </row>
    <row r="18" spans="1:29" ht="12.75">
      <c r="A18" s="140">
        <v>5</v>
      </c>
      <c r="B18" s="141">
        <v>1</v>
      </c>
      <c r="C18" s="141">
        <v>0</v>
      </c>
      <c r="D18" s="73">
        <f>SUM(A18:C18)</f>
        <v>6</v>
      </c>
      <c r="E18" s="141">
        <v>8</v>
      </c>
      <c r="F18" s="142"/>
      <c r="G18" s="216" t="str">
        <f>Totali!G12</f>
        <v>72 Sapuppo Andrea</v>
      </c>
      <c r="H18" s="141">
        <v>5</v>
      </c>
      <c r="I18" s="73">
        <f>SUM(H18)-(S18+T18+V18+W18+Z18+AA18)</f>
        <v>3</v>
      </c>
      <c r="J18" s="73">
        <f>SUM(K18:N18)</f>
        <v>0</v>
      </c>
      <c r="K18" s="141"/>
      <c r="L18" s="141"/>
      <c r="M18" s="141"/>
      <c r="N18" s="141"/>
      <c r="O18" s="73">
        <f>SUM(K18+L18*2+M18*3+N18*4)</f>
        <v>0</v>
      </c>
      <c r="P18" s="141">
        <v>1</v>
      </c>
      <c r="Q18" s="208">
        <f>IF(I18=0,0,J18/I18*1000)</f>
        <v>0</v>
      </c>
      <c r="R18" s="208">
        <f>IF(I18=0,0,O18/I18*1000)</f>
        <v>0</v>
      </c>
      <c r="S18" s="141">
        <v>2</v>
      </c>
      <c r="T18" s="141"/>
      <c r="U18" s="141"/>
      <c r="V18" s="141"/>
      <c r="W18" s="141"/>
      <c r="X18" s="141"/>
      <c r="Y18" s="141"/>
      <c r="Z18" s="141"/>
      <c r="AA18" s="141"/>
      <c r="AB18" s="141"/>
      <c r="AC18" s="146">
        <v>1</v>
      </c>
    </row>
    <row r="19" spans="1:29" ht="12.75">
      <c r="A19" s="147"/>
      <c r="B19" s="148"/>
      <c r="C19" s="148"/>
      <c r="D19" s="106">
        <f>SUM(A19:C19)</f>
        <v>0</v>
      </c>
      <c r="E19" s="148"/>
      <c r="F19" s="150"/>
      <c r="G19" s="240" t="str">
        <f>Totali!G13</f>
        <v>44 Zambellan Mirco</v>
      </c>
      <c r="H19" s="148"/>
      <c r="I19" s="106">
        <f>SUM(H19)-(S19+T19+V19+W19+Z19+AA19)</f>
        <v>0</v>
      </c>
      <c r="J19" s="106">
        <f>SUM(K19:N19)</f>
        <v>0</v>
      </c>
      <c r="K19" s="148"/>
      <c r="L19" s="148"/>
      <c r="M19" s="148"/>
      <c r="N19" s="148"/>
      <c r="O19" s="106">
        <f>SUM(K19+L19*2+M19*3+N19*4)</f>
        <v>0</v>
      </c>
      <c r="P19" s="148"/>
      <c r="Q19" s="241">
        <f>IF(I19=0,0,J19/I19*1000)</f>
        <v>0</v>
      </c>
      <c r="R19" s="241">
        <f>IF(I19=0,0,O19/I19*1000)</f>
        <v>0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53"/>
    </row>
    <row r="20" spans="1:29" ht="12.75">
      <c r="A20" s="140">
        <v>1</v>
      </c>
      <c r="B20" s="141">
        <v>0</v>
      </c>
      <c r="C20" s="141">
        <v>0</v>
      </c>
      <c r="D20" s="73">
        <f>SUM(A20:C20)</f>
        <v>1</v>
      </c>
      <c r="E20" s="141">
        <v>8</v>
      </c>
      <c r="F20" s="142"/>
      <c r="G20" s="216" t="str">
        <f>Totali!G14</f>
        <v>42 Zanini Fedrico</v>
      </c>
      <c r="H20" s="141">
        <v>4</v>
      </c>
      <c r="I20" s="73">
        <f>SUM(H20)-(S20+T20+V20+W20+Z20+AA20)</f>
        <v>4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>
        <v>1</v>
      </c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>
        <v>2</v>
      </c>
    </row>
    <row r="21" spans="1:29" ht="12.75">
      <c r="A21" s="147"/>
      <c r="B21" s="148"/>
      <c r="C21" s="148"/>
      <c r="D21" s="106">
        <f>SUM(A21:C21)</f>
        <v>0</v>
      </c>
      <c r="E21" s="148"/>
      <c r="F21" s="150"/>
      <c r="G21" s="240" t="str">
        <f>Totali!G15</f>
        <v> 8 Zenari Diego</v>
      </c>
      <c r="H21" s="148"/>
      <c r="I21" s="106">
        <f>SUM(H21)-(S21+T21+V21+W21+Z21+AA21)</f>
        <v>0</v>
      </c>
      <c r="J21" s="106">
        <f>SUM(K21:N21)</f>
        <v>0</v>
      </c>
      <c r="K21" s="148"/>
      <c r="L21" s="148"/>
      <c r="M21" s="148"/>
      <c r="N21" s="148"/>
      <c r="O21" s="106">
        <f>SUM(K21+L21*2+M21*3+N21*4)</f>
        <v>0</v>
      </c>
      <c r="P21" s="148"/>
      <c r="Q21" s="241">
        <f>IF(I21=0,0,J21/I21*1000)</f>
        <v>0</v>
      </c>
      <c r="R21" s="241">
        <f>IF(I21=0,0,O21/I21*1000)</f>
        <v>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53"/>
    </row>
    <row r="22" spans="1:29" ht="12.75">
      <c r="A22" s="140">
        <v>4</v>
      </c>
      <c r="B22" s="141">
        <v>1</v>
      </c>
      <c r="C22" s="141">
        <v>1</v>
      </c>
      <c r="D22" s="73">
        <f>SUM(A22:C22)</f>
        <v>6</v>
      </c>
      <c r="E22" s="141">
        <v>8</v>
      </c>
      <c r="F22" s="142"/>
      <c r="G22" s="216" t="str">
        <f>Totali!G16</f>
        <v>    Burato Fabio</v>
      </c>
      <c r="H22" s="141">
        <v>5</v>
      </c>
      <c r="I22" s="73">
        <f>SUM(H22)-(S22+T22+V22+W22+Z22+AA22)</f>
        <v>5</v>
      </c>
      <c r="J22" s="73">
        <f>SUM(K22:N22)</f>
        <v>1</v>
      </c>
      <c r="K22" s="141">
        <v>1</v>
      </c>
      <c r="L22" s="141"/>
      <c r="M22" s="141"/>
      <c r="N22" s="141"/>
      <c r="O22" s="73">
        <f>SUM(K22+L22*2+M22*3+N22*4)</f>
        <v>1</v>
      </c>
      <c r="P22" s="141"/>
      <c r="Q22" s="208">
        <f>IF(I22=0,0,J22/I22*1000)</f>
        <v>200</v>
      </c>
      <c r="R22" s="208">
        <f>IF(I22=0,0,O22/I22*1000)</f>
        <v>200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>
        <v>1</v>
      </c>
      <c r="AC22" s="146">
        <v>1</v>
      </c>
    </row>
    <row r="23" spans="1:29" ht="12.75">
      <c r="A23" s="147">
        <v>2</v>
      </c>
      <c r="B23" s="148">
        <v>0</v>
      </c>
      <c r="C23" s="148">
        <v>0</v>
      </c>
      <c r="D23" s="106">
        <f>SUM(A23:C23)</f>
        <v>2</v>
      </c>
      <c r="E23" s="148">
        <v>8</v>
      </c>
      <c r="F23" s="150"/>
      <c r="G23" s="240" t="str">
        <f>Totali!G17</f>
        <v>    Da Giau Max</v>
      </c>
      <c r="H23" s="148">
        <v>5</v>
      </c>
      <c r="I23" s="106">
        <f>SUM(H23)-(S23+T23+V23+W23+Z23+AA23)</f>
        <v>3</v>
      </c>
      <c r="J23" s="106">
        <f>SUM(K23:N23)</f>
        <v>1</v>
      </c>
      <c r="K23" s="148">
        <v>1</v>
      </c>
      <c r="L23" s="148"/>
      <c r="M23" s="148"/>
      <c r="N23" s="148"/>
      <c r="O23" s="106">
        <f>SUM(K23+L23*2+M23*3+N23*4)</f>
        <v>1</v>
      </c>
      <c r="P23" s="148">
        <v>1</v>
      </c>
      <c r="Q23" s="241">
        <f>IF(I23=0,0,J23/I23*1000)</f>
        <v>333.3333333333333</v>
      </c>
      <c r="R23" s="241">
        <f>IF(I23=0,0,O23/I23*1000)</f>
        <v>333.3333333333333</v>
      </c>
      <c r="S23" s="148">
        <v>2</v>
      </c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>
        <v>4</v>
      </c>
      <c r="B24" s="141">
        <v>1</v>
      </c>
      <c r="C24" s="141">
        <v>2</v>
      </c>
      <c r="D24" s="73">
        <f>SUM(A24:C24)</f>
        <v>7</v>
      </c>
      <c r="E24" s="141">
        <v>8</v>
      </c>
      <c r="F24" s="142"/>
      <c r="G24" s="216" t="str">
        <f>Totali!G18</f>
        <v>    Piccoli Cesare</v>
      </c>
      <c r="H24" s="141">
        <v>5</v>
      </c>
      <c r="I24" s="73">
        <f>SUM(H24)-(S24+T24+V24+W24+Z24+AA24)</f>
        <v>3</v>
      </c>
      <c r="J24" s="73">
        <f>SUM(K24:N24)</f>
        <v>1</v>
      </c>
      <c r="K24" s="141"/>
      <c r="L24" s="141">
        <v>1</v>
      </c>
      <c r="M24" s="141"/>
      <c r="N24" s="141"/>
      <c r="O24" s="73">
        <f>SUM(K24+L24*2+M24*3+N24*4)</f>
        <v>2</v>
      </c>
      <c r="P24" s="141"/>
      <c r="Q24" s="208">
        <f>IF(I24=0,0,J24/I24*1000)</f>
        <v>333.3333333333333</v>
      </c>
      <c r="R24" s="208">
        <f>IF(I24=0,0,O24/I24*1000)</f>
        <v>666.6666666666666</v>
      </c>
      <c r="S24" s="141">
        <v>1</v>
      </c>
      <c r="T24" s="141"/>
      <c r="U24" s="141"/>
      <c r="V24" s="141">
        <v>1</v>
      </c>
      <c r="W24" s="141"/>
      <c r="X24" s="141"/>
      <c r="Y24" s="141"/>
      <c r="Z24" s="141"/>
      <c r="AA24" s="141"/>
      <c r="AB24" s="141">
        <v>1</v>
      </c>
      <c r="AC24" s="146">
        <v>3</v>
      </c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>
        <f>SUM(H25)-(S25+T25+V25+W25+Z25+AA25)</f>
        <v>0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/>
      <c r="B26" s="141"/>
      <c r="C26" s="141"/>
      <c r="D26" s="73">
        <f>SUM(A26:C26)</f>
        <v>0</v>
      </c>
      <c r="E26" s="141"/>
      <c r="F26" s="142"/>
      <c r="G26" s="216" t="str">
        <f>Totali!G20</f>
        <v> 1 Orrasch Matteo</v>
      </c>
      <c r="H26" s="141"/>
      <c r="I26" s="73">
        <f>SUM(H26)-(S26+T26+V26+W26+Z26+AA26)</f>
        <v>0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24</v>
      </c>
      <c r="B30" s="121">
        <f>SUM(B10:B29)</f>
        <v>5</v>
      </c>
      <c r="C30" s="121">
        <f>SUM(C10:C29)</f>
        <v>4</v>
      </c>
      <c r="D30" s="121">
        <f>SUM(D10:D29)</f>
        <v>33</v>
      </c>
      <c r="E30" s="121">
        <f>SUM(E10:E29)</f>
        <v>72</v>
      </c>
      <c r="F30" s="222">
        <f>SUM(F10:F29)</f>
        <v>0</v>
      </c>
      <c r="G30" s="168" t="s">
        <v>77</v>
      </c>
      <c r="H30" s="121">
        <f>SUM(H10:H29)</f>
        <v>43</v>
      </c>
      <c r="I30" s="121">
        <f>SUM(I10:I29)</f>
        <v>34</v>
      </c>
      <c r="J30" s="121">
        <f>SUM(J10:J29)</f>
        <v>8</v>
      </c>
      <c r="K30" s="121">
        <f>SUM(K10:K29)</f>
        <v>7</v>
      </c>
      <c r="L30" s="121">
        <f>SUM(L10:L29)</f>
        <v>1</v>
      </c>
      <c r="M30" s="121">
        <f>SUM(M10:M29)</f>
        <v>0</v>
      </c>
      <c r="N30" s="121">
        <f>SUM(N10:N29)</f>
        <v>0</v>
      </c>
      <c r="O30" s="121">
        <f>SUM(O10:O29)</f>
        <v>9</v>
      </c>
      <c r="P30" s="249">
        <f>SUM(P10:P29)</f>
        <v>9</v>
      </c>
      <c r="Q30" s="233">
        <f>IF(I30=0,0,J30/I30*1000)</f>
        <v>235.2941176470588</v>
      </c>
      <c r="R30" s="233">
        <f>IF(I30=0,0,O30/I30*1000)</f>
        <v>264.70588235294116</v>
      </c>
      <c r="S30" s="121">
        <f>SUM(S10:S29)</f>
        <v>8</v>
      </c>
      <c r="T30" s="121">
        <f>SUM(T10:T29)</f>
        <v>0</v>
      </c>
      <c r="U30" s="121">
        <f>SUM(U10:U29)</f>
        <v>0</v>
      </c>
      <c r="V30" s="121">
        <f>SUM(V10:V29)</f>
        <v>1</v>
      </c>
      <c r="W30" s="121">
        <f>SUM(W10:W29)</f>
        <v>0</v>
      </c>
      <c r="X30" s="121">
        <f>SUM(X10:X29)</f>
        <v>1</v>
      </c>
      <c r="Y30" s="121">
        <f>SUM(Y10:Y29)</f>
        <v>0</v>
      </c>
      <c r="Z30" s="121">
        <f>SUM(Z10:Z29)</f>
        <v>0</v>
      </c>
      <c r="AA30" s="121">
        <f>SUM(AA10:AA29)</f>
        <v>0</v>
      </c>
      <c r="AB30" s="121">
        <f>SUM(AB10:AB29)</f>
        <v>6</v>
      </c>
      <c r="AC30" s="122">
        <f>SUM(AC10:AC29)</f>
        <v>7</v>
      </c>
    </row>
    <row r="31" spans="6:18" ht="12.75">
      <c r="F31" s="53"/>
      <c r="H31" s="247">
        <f>+H30-I30-SUM(S30,V30:W30,Z30:AA30)</f>
        <v>0</v>
      </c>
      <c r="Q31" s="53"/>
      <c r="R31" s="53"/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19</v>
      </c>
      <c r="P33" s="175">
        <v>2</v>
      </c>
      <c r="Q33" s="176">
        <v>0</v>
      </c>
      <c r="R33" s="76">
        <f>IF(Q33=0,0,Q33/S33*9)</f>
        <v>0</v>
      </c>
      <c r="S33" s="178">
        <v>4</v>
      </c>
      <c r="T33" s="141">
        <v>2</v>
      </c>
      <c r="U33" s="141">
        <v>2</v>
      </c>
      <c r="V33" s="141">
        <v>4</v>
      </c>
      <c r="W33" s="141"/>
      <c r="X33" s="141"/>
      <c r="Y33" s="146"/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20</v>
      </c>
      <c r="P34" s="180">
        <v>3</v>
      </c>
      <c r="Q34" s="181">
        <v>0</v>
      </c>
      <c r="R34" s="77">
        <f>IF(Q34=0,0,Q34/S34*9)</f>
        <v>0</v>
      </c>
      <c r="S34" s="183">
        <v>4</v>
      </c>
      <c r="T34" s="148">
        <v>5</v>
      </c>
      <c r="U34" s="148">
        <v>1</v>
      </c>
      <c r="V34" s="148">
        <v>1</v>
      </c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76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39</v>
      </c>
      <c r="P39" s="232">
        <f>SUM(P33:P38)</f>
        <v>5</v>
      </c>
      <c r="Q39" s="233">
        <f>SUM(Q33:Q37)</f>
        <v>0</v>
      </c>
      <c r="R39" s="233">
        <f>IF(Q39=0,0,Q39/S39*9)</f>
        <v>0</v>
      </c>
      <c r="S39" s="224">
        <f>SUM(S33:S38)</f>
        <v>8</v>
      </c>
      <c r="T39" s="121">
        <f>SUM(T33:T38)</f>
        <v>7</v>
      </c>
      <c r="U39" s="121">
        <f>SUM(U33:U38)</f>
        <v>3</v>
      </c>
      <c r="V39" s="121">
        <f>SUM(V33:V38)</f>
        <v>5</v>
      </c>
      <c r="W39" s="121">
        <f>SUM(W33:W38)</f>
        <v>0</v>
      </c>
      <c r="X39" s="121">
        <f>SUM(X33:X38)</f>
        <v>0</v>
      </c>
      <c r="Y39" s="122">
        <f>SUM(Y33:Y38)</f>
        <v>0</v>
      </c>
    </row>
    <row r="40" ht="12.75">
      <c r="R40" s="53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/>
      <c r="I42" s="141"/>
      <c r="J42" s="141"/>
      <c r="K42" s="146"/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>
        <v>4</v>
      </c>
      <c r="I45" s="203">
        <v>0</v>
      </c>
      <c r="J45" s="203">
        <v>0</v>
      </c>
      <c r="K45" s="204">
        <v>0</v>
      </c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878.7878787878788</v>
      </c>
      <c r="Y45" s="117"/>
    </row>
    <row r="46" spans="7:25" ht="12.75">
      <c r="G46" s="226" t="str">
        <f>Totali!G43</f>
        <v>Piccoli Cesare</v>
      </c>
      <c r="H46" s="141">
        <v>4</v>
      </c>
      <c r="I46" s="141">
        <v>0</v>
      </c>
      <c r="J46" s="141">
        <v>0</v>
      </c>
      <c r="K46" s="146"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  <row r="47" spans="7:11" ht="12.75">
      <c r="G47" s="192" t="s">
        <v>77</v>
      </c>
      <c r="H47" s="121">
        <f>SUM(H42:H46)</f>
        <v>8</v>
      </c>
      <c r="I47" s="121">
        <f>SUM(I42:I46)</f>
        <v>0</v>
      </c>
      <c r="J47" s="121">
        <f>SUM(J42:J46)</f>
        <v>0</v>
      </c>
      <c r="K47" s="122">
        <f>SUM(K42:K46)</f>
        <v>0</v>
      </c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tabSelected="1" zoomScale="60" zoomScaleNormal="60" workbookViewId="0" topLeftCell="A1">
      <selection activeCell="O10" sqref="O10"/>
    </sheetView>
  </sheetViews>
  <sheetFormatPr defaultColWidth="9.140625" defaultRowHeight="12.75"/>
  <cols>
    <col min="1" max="1" width="2.421875" style="0" customWidth="1"/>
    <col min="2" max="2" width="2.28125" style="0" customWidth="1"/>
    <col min="3" max="3" width="2.140625" style="0" customWidth="1"/>
    <col min="4" max="4" width="3.57421875" style="0" customWidth="1"/>
    <col min="5" max="5" width="2.8515625" style="0" customWidth="1"/>
    <col min="6" max="6" width="3.7109375" style="0" customWidth="1"/>
    <col min="7" max="7" width="17.42187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28125" style="0" customWidth="1"/>
    <col min="17" max="18" width="6.421875" style="0" customWidth="1"/>
    <col min="19" max="19" width="4.00390625" style="0" customWidth="1"/>
    <col min="20" max="22" width="3.8515625" style="0" customWidth="1"/>
    <col min="23" max="23" width="5.8515625" style="0" customWidth="1"/>
    <col min="24" max="24" width="4.7109375" style="0" customWidth="1"/>
    <col min="25" max="25" width="5.00390625" style="0" customWidth="1"/>
    <col min="26" max="26" width="5.28125" style="0" customWidth="1"/>
    <col min="27" max="27" width="2.7109375" style="0" customWidth="1"/>
    <col min="28" max="28" width="3.8515625" style="0" customWidth="1"/>
    <col min="29" max="29" width="5.281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158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>
        <v>3</v>
      </c>
      <c r="N3" s="132">
        <v>0</v>
      </c>
      <c r="O3" s="132">
        <v>0</v>
      </c>
      <c r="P3" s="132">
        <v>0</v>
      </c>
      <c r="Q3" s="133">
        <f>SUM(H3:P4)</f>
        <v>3</v>
      </c>
      <c r="R3" s="132">
        <f>+T39</f>
        <v>6</v>
      </c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149</v>
      </c>
      <c r="H5" s="137">
        <v>4</v>
      </c>
      <c r="I5" s="137">
        <v>0</v>
      </c>
      <c r="J5" s="137">
        <v>0</v>
      </c>
      <c r="K5" s="137">
        <v>0</v>
      </c>
      <c r="L5" s="137">
        <v>0</v>
      </c>
      <c r="M5" s="137">
        <v>1</v>
      </c>
      <c r="N5" s="137">
        <v>0</v>
      </c>
      <c r="O5" s="137">
        <v>1</v>
      </c>
      <c r="P5" s="137" t="s">
        <v>159</v>
      </c>
      <c r="Q5" s="138">
        <f>SUM(H5:P6)</f>
        <v>6</v>
      </c>
      <c r="R5" s="137">
        <f>+J30</f>
        <v>6</v>
      </c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1</v>
      </c>
      <c r="B10" s="141">
        <v>0</v>
      </c>
      <c r="C10" s="141">
        <v>0</v>
      </c>
      <c r="D10" s="73">
        <f>SUM(A10:C10)</f>
        <v>1</v>
      </c>
      <c r="E10" s="141">
        <v>8</v>
      </c>
      <c r="F10" s="142"/>
      <c r="G10" s="206" t="str">
        <f>Totali!G4</f>
        <v>22 Braga Andrea</v>
      </c>
      <c r="H10" s="141">
        <v>2</v>
      </c>
      <c r="I10" s="207">
        <f>SUM(H10)-(S10+T10+V10+W10+Z10+AA10)</f>
        <v>2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/>
      <c r="Q10" s="208">
        <f>IF(I10=0,0,J10/I10*1000)</f>
        <v>0</v>
      </c>
      <c r="R10" s="208">
        <f>IF(I10=0,0,O10/I10*1000)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>
        <v>2</v>
      </c>
      <c r="AC10" s="146"/>
    </row>
    <row r="11" spans="1:29" ht="12.75">
      <c r="A11" s="147">
        <v>3</v>
      </c>
      <c r="B11" s="148">
        <v>0</v>
      </c>
      <c r="C11" s="148">
        <v>0</v>
      </c>
      <c r="D11" s="106">
        <f>SUM(A11:C11)</f>
        <v>3</v>
      </c>
      <c r="E11" s="148">
        <v>9</v>
      </c>
      <c r="F11" s="150"/>
      <c r="G11" s="240" t="str">
        <f>Totali!G5</f>
        <v>37 Filippini Riccardo</v>
      </c>
      <c r="H11" s="148">
        <v>4</v>
      </c>
      <c r="I11" s="106">
        <f>SUM(H11)-(S11+T11+V11+W11+Z11+AA11)</f>
        <v>4</v>
      </c>
      <c r="J11" s="106">
        <f>SUM(K11:N11)</f>
        <v>2</v>
      </c>
      <c r="K11" s="148">
        <v>2</v>
      </c>
      <c r="L11" s="148"/>
      <c r="M11" s="148"/>
      <c r="N11" s="148"/>
      <c r="O11" s="106">
        <f>SUM(K11+L11*2+M11*3+N11*4)</f>
        <v>2</v>
      </c>
      <c r="P11" s="148">
        <v>1</v>
      </c>
      <c r="Q11" s="241">
        <f>IF(I11=0,0,J11/I11*1000)</f>
        <v>500</v>
      </c>
      <c r="R11" s="241">
        <f>IF(I11=0,0,O11/I11*1000)</f>
        <v>500</v>
      </c>
      <c r="S11" s="148"/>
      <c r="T11" s="148"/>
      <c r="U11" s="148"/>
      <c r="V11" s="148"/>
      <c r="W11" s="148"/>
      <c r="X11" s="148"/>
      <c r="Y11" s="148"/>
      <c r="Z11" s="148"/>
      <c r="AA11" s="148"/>
      <c r="AB11" s="148">
        <v>2</v>
      </c>
      <c r="AC11" s="153"/>
    </row>
    <row r="12" spans="1:29" ht="12.75">
      <c r="A12" s="140">
        <v>0</v>
      </c>
      <c r="B12" s="141">
        <v>1</v>
      </c>
      <c r="C12" s="141">
        <v>0</v>
      </c>
      <c r="D12" s="73">
        <f>SUM(A12:C12)</f>
        <v>1</v>
      </c>
      <c r="E12" s="141">
        <v>9</v>
      </c>
      <c r="F12" s="142"/>
      <c r="G12" s="216" t="str">
        <f>Totali!G6</f>
        <v>73 Guarda Dario</v>
      </c>
      <c r="H12" s="141">
        <v>3</v>
      </c>
      <c r="I12" s="73">
        <f>SUM(H12)-(S12+T12+V12+W12+Z12+AA12)</f>
        <v>2</v>
      </c>
      <c r="J12" s="73">
        <f>SUM(K12:N12)</f>
        <v>0</v>
      </c>
      <c r="K12" s="141"/>
      <c r="L12" s="141"/>
      <c r="M12" s="141"/>
      <c r="N12" s="141"/>
      <c r="O12" s="73">
        <f>SUM(K12+L12*2+M12*3+N12*4)</f>
        <v>0</v>
      </c>
      <c r="P12" s="141"/>
      <c r="Q12" s="208">
        <f>IF(I12=0,0,J12/I12*1000)</f>
        <v>0</v>
      </c>
      <c r="R12" s="208">
        <f>IF(I12=0,0,O12/I12*1000)</f>
        <v>0</v>
      </c>
      <c r="S12" s="141"/>
      <c r="T12" s="141"/>
      <c r="U12" s="141"/>
      <c r="V12" s="141">
        <v>1</v>
      </c>
      <c r="W12" s="141"/>
      <c r="X12" s="141"/>
      <c r="Y12" s="141"/>
      <c r="Z12" s="141"/>
      <c r="AA12" s="141"/>
      <c r="AB12" s="141">
        <v>1</v>
      </c>
      <c r="AC12" s="146"/>
    </row>
    <row r="13" spans="1:29" ht="12.75">
      <c r="A13" s="147"/>
      <c r="B13" s="148"/>
      <c r="C13" s="148"/>
      <c r="D13" s="106">
        <f>SUM(A13:C13)</f>
        <v>0</v>
      </c>
      <c r="E13" s="148"/>
      <c r="F13" s="150"/>
      <c r="G13" s="240" t="str">
        <f>Totali!G7</f>
        <v>14 Gugole Elia</v>
      </c>
      <c r="H13" s="148"/>
      <c r="I13" s="106">
        <f>SUM(H13)-(S13+T13+V13+W13+Z13+AA13)</f>
        <v>0</v>
      </c>
      <c r="J13" s="106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53"/>
    </row>
    <row r="14" spans="1:29" ht="12.75">
      <c r="A14" s="140"/>
      <c r="B14" s="141"/>
      <c r="C14" s="141"/>
      <c r="D14" s="73">
        <f>SUM(A14:C14)</f>
        <v>0</v>
      </c>
      <c r="E14" s="141"/>
      <c r="F14" s="142"/>
      <c r="G14" s="216" t="str">
        <f>Totali!G8</f>
        <v>68 Maino Marco</v>
      </c>
      <c r="H14" s="141"/>
      <c r="I14" s="73">
        <f>SUM(H14)-(S14+T14+V14+W14+Z14+AA14)</f>
        <v>0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6"/>
    </row>
    <row r="15" spans="1:29" ht="12.75">
      <c r="A15" s="147">
        <v>1</v>
      </c>
      <c r="B15" s="148">
        <v>2</v>
      </c>
      <c r="C15" s="148">
        <v>0</v>
      </c>
      <c r="D15" s="106">
        <f>SUM(A15:C15)</f>
        <v>3</v>
      </c>
      <c r="E15" s="148">
        <v>9</v>
      </c>
      <c r="F15" s="150"/>
      <c r="G15" s="240" t="str">
        <f>Totali!G9</f>
        <v> 2 Mosconi Leonardo</v>
      </c>
      <c r="H15" s="148">
        <v>3</v>
      </c>
      <c r="I15" s="106">
        <f>SUM(H15)-(S15+T15+V15+W15+Z15+AA15)</f>
        <v>3</v>
      </c>
      <c r="J15" s="106">
        <f>SUM(K15:N15)</f>
        <v>0</v>
      </c>
      <c r="K15" s="148"/>
      <c r="L15" s="148"/>
      <c r="M15" s="148"/>
      <c r="N15" s="148"/>
      <c r="O15" s="106">
        <f>SUM(K15+L15*2+M15*3+N15*4)</f>
        <v>0</v>
      </c>
      <c r="P15" s="148"/>
      <c r="Q15" s="241">
        <f>IF(I15=0,0,J15/I15*1000)</f>
        <v>0</v>
      </c>
      <c r="R15" s="241">
        <f>IF(I15=0,0,O15/I15*1000)</f>
        <v>0</v>
      </c>
      <c r="S15" s="148"/>
      <c r="T15" s="148"/>
      <c r="U15" s="148"/>
      <c r="V15" s="148"/>
      <c r="W15" s="148"/>
      <c r="X15" s="148"/>
      <c r="Y15" s="148">
        <v>1</v>
      </c>
      <c r="Z15" s="148"/>
      <c r="AA15" s="148"/>
      <c r="AB15" s="148">
        <v>2</v>
      </c>
      <c r="AC15" s="153"/>
    </row>
    <row r="16" spans="1:29" ht="12.75">
      <c r="A16" s="140">
        <v>2</v>
      </c>
      <c r="B16" s="141">
        <v>3</v>
      </c>
      <c r="C16" s="141">
        <v>0</v>
      </c>
      <c r="D16" s="73">
        <f>SUM(A16:C16)</f>
        <v>5</v>
      </c>
      <c r="E16" s="141">
        <v>9</v>
      </c>
      <c r="F16" s="142"/>
      <c r="G16" s="216" t="str">
        <f>Totali!G10</f>
        <v> 6 Rampo Elia</v>
      </c>
      <c r="H16" s="141">
        <v>4</v>
      </c>
      <c r="I16" s="73">
        <f>SUM(H16)-(S16+T16+V16+W16+Z16+AA16)</f>
        <v>4</v>
      </c>
      <c r="J16" s="73">
        <f>SUM(K16:N16)</f>
        <v>1</v>
      </c>
      <c r="K16" s="141">
        <v>1</v>
      </c>
      <c r="L16" s="141"/>
      <c r="M16" s="141"/>
      <c r="N16" s="141"/>
      <c r="O16" s="73">
        <f>SUM(K16+L16*2+M16*3+N16*4)</f>
        <v>1</v>
      </c>
      <c r="P16" s="141">
        <v>1</v>
      </c>
      <c r="Q16" s="208">
        <f>IF(I16=0,0,J16/I16*1000)</f>
        <v>250</v>
      </c>
      <c r="R16" s="208">
        <f>IF(I16=0,0,O16/I16*1000)</f>
        <v>250</v>
      </c>
      <c r="S16" s="141"/>
      <c r="T16" s="141"/>
      <c r="U16" s="141"/>
      <c r="V16" s="141"/>
      <c r="W16" s="141"/>
      <c r="X16" s="141">
        <v>1</v>
      </c>
      <c r="Y16" s="141"/>
      <c r="Z16" s="141"/>
      <c r="AA16" s="141"/>
      <c r="AB16" s="141">
        <v>1</v>
      </c>
      <c r="AC16" s="146">
        <v>1</v>
      </c>
    </row>
    <row r="17" spans="1:29" ht="12.75">
      <c r="A17" s="147"/>
      <c r="B17" s="148"/>
      <c r="C17" s="148"/>
      <c r="D17" s="106">
        <f>SUM(A17:C17)</f>
        <v>0</v>
      </c>
      <c r="E17" s="148"/>
      <c r="F17" s="150"/>
      <c r="G17" s="240" t="str">
        <f>Totali!G11</f>
        <v>11 Rampo Zeno</v>
      </c>
      <c r="H17" s="148"/>
      <c r="I17" s="106">
        <f>SUM(H17)-(S17+T17+V17+W17+Z17+AA17)</f>
        <v>0</v>
      </c>
      <c r="J17" s="106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3"/>
    </row>
    <row r="18" spans="1:29" ht="12.75">
      <c r="A18" s="140">
        <v>6</v>
      </c>
      <c r="B18" s="141">
        <v>0</v>
      </c>
      <c r="C18" s="141">
        <v>2</v>
      </c>
      <c r="D18" s="73">
        <f>SUM(A18:C18)</f>
        <v>8</v>
      </c>
      <c r="E18" s="141">
        <v>9</v>
      </c>
      <c r="F18" s="142"/>
      <c r="G18" s="216" t="str">
        <f>Totali!G12</f>
        <v>72 Sapuppo Andrea</v>
      </c>
      <c r="H18" s="141">
        <v>3</v>
      </c>
      <c r="I18" s="73">
        <f>SUM(H18)-(S18+T18+V18+W18+Z18+AA18)</f>
        <v>2</v>
      </c>
      <c r="J18" s="73">
        <f>SUM(K18:N18)</f>
        <v>0</v>
      </c>
      <c r="K18" s="141"/>
      <c r="L18" s="141"/>
      <c r="M18" s="141"/>
      <c r="N18" s="141"/>
      <c r="O18" s="73">
        <f>SUM(K18+L18*2+M18*3+N18*4)</f>
        <v>0</v>
      </c>
      <c r="P18" s="141"/>
      <c r="Q18" s="208">
        <f>IF(I18=0,0,J18/I18*1000)</f>
        <v>0</v>
      </c>
      <c r="R18" s="208">
        <f>IF(I18=0,0,O18/I18*1000)</f>
        <v>0</v>
      </c>
      <c r="S18" s="141"/>
      <c r="T18" s="141"/>
      <c r="U18" s="141"/>
      <c r="V18" s="141"/>
      <c r="W18" s="141"/>
      <c r="X18" s="141"/>
      <c r="Y18" s="141"/>
      <c r="Z18" s="141">
        <v>1</v>
      </c>
      <c r="AA18" s="141"/>
      <c r="AB18" s="141">
        <v>1</v>
      </c>
      <c r="AC18" s="146"/>
    </row>
    <row r="19" spans="1:29" ht="12.75">
      <c r="A19" s="147">
        <v>12</v>
      </c>
      <c r="B19" s="148">
        <v>1</v>
      </c>
      <c r="C19" s="148">
        <v>1</v>
      </c>
      <c r="D19" s="106">
        <f>SUM(A19:C19)</f>
        <v>14</v>
      </c>
      <c r="E19" s="148">
        <v>9</v>
      </c>
      <c r="F19" s="150"/>
      <c r="G19" s="240" t="str">
        <f>Totali!G13</f>
        <v>44 Zambellan Mirco</v>
      </c>
      <c r="H19" s="148">
        <v>4</v>
      </c>
      <c r="I19" s="106">
        <f>SUM(H19)-(S19+T19+V19+W19+Z19+AA19)</f>
        <v>3</v>
      </c>
      <c r="J19" s="106">
        <f>SUM(K19:N19)</f>
        <v>1</v>
      </c>
      <c r="K19" s="148"/>
      <c r="L19" s="148"/>
      <c r="M19" s="148">
        <v>1</v>
      </c>
      <c r="N19" s="148"/>
      <c r="O19" s="106">
        <f>SUM(K19+L19*2+M19*3+N19*4)</f>
        <v>3</v>
      </c>
      <c r="P19" s="148">
        <v>2</v>
      </c>
      <c r="Q19" s="241">
        <f>IF(I19=0,0,J19/I19*1000)</f>
        <v>333.3333333333333</v>
      </c>
      <c r="R19" s="241">
        <f>IF(I19=0,0,O19/I19*1000)</f>
        <v>1000</v>
      </c>
      <c r="S19" s="148">
        <v>1</v>
      </c>
      <c r="T19" s="148"/>
      <c r="U19" s="148"/>
      <c r="V19" s="148"/>
      <c r="W19" s="148"/>
      <c r="X19" s="148">
        <v>1</v>
      </c>
      <c r="Y19" s="148"/>
      <c r="Z19" s="148"/>
      <c r="AA19" s="148"/>
      <c r="AB19" s="148">
        <v>1</v>
      </c>
      <c r="AC19" s="153">
        <v>2</v>
      </c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1</v>
      </c>
      <c r="B21" s="148">
        <v>0</v>
      </c>
      <c r="C21" s="148">
        <v>0</v>
      </c>
      <c r="D21" s="106">
        <f>SUM(A21:C21)</f>
        <v>1</v>
      </c>
      <c r="E21" s="148">
        <v>9</v>
      </c>
      <c r="F21" s="150"/>
      <c r="G21" s="240" t="str">
        <f>Totali!G15</f>
        <v> 8 Zenari Diego</v>
      </c>
      <c r="H21" s="148">
        <v>4</v>
      </c>
      <c r="I21" s="106">
        <f>SUM(H21)-(S21+T21+V21+W21+Z21+AA21)</f>
        <v>4</v>
      </c>
      <c r="J21" s="106">
        <f>SUM(K21:N21)</f>
        <v>1</v>
      </c>
      <c r="K21" s="148">
        <v>1</v>
      </c>
      <c r="L21" s="148"/>
      <c r="M21" s="148"/>
      <c r="N21" s="148"/>
      <c r="O21" s="106">
        <f>SUM(K21+L21*2+M21*3+N21*4)</f>
        <v>1</v>
      </c>
      <c r="P21" s="148"/>
      <c r="Q21" s="241">
        <f>IF(I21=0,0,J21/I21*1000)</f>
        <v>250</v>
      </c>
      <c r="R21" s="241">
        <f>IF(I21=0,0,O21/I21*1000)</f>
        <v>250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>
        <v>1</v>
      </c>
      <c r="AC21" s="153">
        <v>1</v>
      </c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>
        <v>1</v>
      </c>
      <c r="B25" s="148">
        <v>1</v>
      </c>
      <c r="C25" s="148">
        <v>0</v>
      </c>
      <c r="D25" s="106">
        <f>SUM(A25:C25)</f>
        <v>2</v>
      </c>
      <c r="E25" s="148">
        <v>9</v>
      </c>
      <c r="F25" s="150"/>
      <c r="G25" s="240" t="str">
        <f>Totali!G19</f>
        <v>30 Benetti Davide</v>
      </c>
      <c r="H25" s="148">
        <v>4</v>
      </c>
      <c r="I25" s="106">
        <f>SUM(H25)-(S25+T25+V25+W25+Z25+AA25)</f>
        <v>3</v>
      </c>
      <c r="J25" s="106">
        <f>SUM(K25:N25)</f>
        <v>1</v>
      </c>
      <c r="K25" s="148">
        <v>1</v>
      </c>
      <c r="L25" s="148"/>
      <c r="M25" s="148"/>
      <c r="N25" s="148"/>
      <c r="O25" s="106">
        <f>SUM(K25+L25*2+M25*3+N25*4)</f>
        <v>1</v>
      </c>
      <c r="P25" s="148">
        <v>2</v>
      </c>
      <c r="Q25" s="241">
        <f>IF(I25=0,0,J25/I25*1000)</f>
        <v>333.3333333333333</v>
      </c>
      <c r="R25" s="241">
        <f>IF(I25=0,0,O25/I25*1000)</f>
        <v>333.3333333333333</v>
      </c>
      <c r="S25" s="148">
        <v>1</v>
      </c>
      <c r="T25" s="148"/>
      <c r="U25" s="148"/>
      <c r="V25" s="148"/>
      <c r="W25" s="148"/>
      <c r="X25" s="148">
        <v>2</v>
      </c>
      <c r="Y25" s="148"/>
      <c r="Z25" s="148"/>
      <c r="AA25" s="148"/>
      <c r="AB25" s="148"/>
      <c r="AC25" s="153"/>
    </row>
    <row r="26" spans="1:29" ht="12.75">
      <c r="A26" s="140">
        <v>0</v>
      </c>
      <c r="B26" s="141">
        <v>0</v>
      </c>
      <c r="C26" s="141">
        <v>0</v>
      </c>
      <c r="D26" s="73">
        <f>SUM(A26:C26)</f>
        <v>0</v>
      </c>
      <c r="E26" s="141">
        <v>1</v>
      </c>
      <c r="F26" s="142"/>
      <c r="G26" s="216" t="str">
        <f>Totali!G20</f>
        <v> 1 Orrasch Matteo</v>
      </c>
      <c r="H26" s="141">
        <v>1</v>
      </c>
      <c r="I26" s="73">
        <f>SUM(H26)-(S26+T26+V26+W26+Z26+AA26)</f>
        <v>1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>
        <v>1</v>
      </c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27</v>
      </c>
      <c r="B30" s="121">
        <f>SUM(B10:B29)</f>
        <v>8</v>
      </c>
      <c r="C30" s="121">
        <f>SUM(C10:C29)</f>
        <v>3</v>
      </c>
      <c r="D30" s="121">
        <f>SUM(D10:D29)</f>
        <v>38</v>
      </c>
      <c r="E30" s="121">
        <f>SUM(E10:E29)</f>
        <v>81</v>
      </c>
      <c r="F30" s="222">
        <f>SUM(F10:F29)</f>
        <v>0</v>
      </c>
      <c r="G30" s="168" t="s">
        <v>77</v>
      </c>
      <c r="H30" s="121">
        <f>SUM(H10:H29)</f>
        <v>32</v>
      </c>
      <c r="I30" s="121">
        <f>SUM(I10:I29)</f>
        <v>28</v>
      </c>
      <c r="J30" s="121">
        <f>SUM(J10:J29)</f>
        <v>6</v>
      </c>
      <c r="K30" s="121">
        <f>SUM(K10:K29)</f>
        <v>5</v>
      </c>
      <c r="L30" s="121">
        <f>SUM(L10:L29)</f>
        <v>0</v>
      </c>
      <c r="M30" s="121">
        <f>SUM(M10:M29)</f>
        <v>1</v>
      </c>
      <c r="N30" s="121">
        <f>SUM(N10:N29)</f>
        <v>0</v>
      </c>
      <c r="O30" s="121">
        <f>SUM(O10:O29)</f>
        <v>8</v>
      </c>
      <c r="P30" s="249">
        <f>SUM(P10:P29)</f>
        <v>6</v>
      </c>
      <c r="Q30" s="233">
        <f>IF(I30=0,0,J30/I30*1000)</f>
        <v>214.28571428571428</v>
      </c>
      <c r="R30" s="224">
        <f>IF(I30=0,0,O30/I30*1000)</f>
        <v>285.7142857142857</v>
      </c>
      <c r="S30" s="121">
        <f>SUM(S10:S29)</f>
        <v>2</v>
      </c>
      <c r="T30" s="121">
        <f>SUM(T10:T29)</f>
        <v>0</v>
      </c>
      <c r="U30" s="121">
        <f>SUM(U10:U29)</f>
        <v>0</v>
      </c>
      <c r="V30" s="121">
        <f>SUM(V10:V29)</f>
        <v>1</v>
      </c>
      <c r="W30" s="121">
        <f>SUM(W10:W29)</f>
        <v>0</v>
      </c>
      <c r="X30" s="121">
        <f>SUM(X10:X29)</f>
        <v>4</v>
      </c>
      <c r="Y30" s="121">
        <f>SUM(Y10:Y29)</f>
        <v>1</v>
      </c>
      <c r="Z30" s="121">
        <f>SUM(Z10:Z29)</f>
        <v>1</v>
      </c>
      <c r="AA30" s="121">
        <f>SUM(AA10:AA29)</f>
        <v>0</v>
      </c>
      <c r="AB30" s="121">
        <f>SUM(AB10:AB29)</f>
        <v>12</v>
      </c>
      <c r="AC30" s="122">
        <f>SUM(AC10:AC29)</f>
        <v>4</v>
      </c>
    </row>
    <row r="31" spans="6:18" ht="12.75">
      <c r="F31" s="53"/>
      <c r="H31" s="247">
        <f>+H30-I30-SUM(S30,V30:W30,Z30:AA30)</f>
        <v>0</v>
      </c>
      <c r="Q31" s="53"/>
      <c r="R31" s="53"/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18</v>
      </c>
      <c r="P33" s="175">
        <v>0</v>
      </c>
      <c r="Q33" s="176">
        <v>0</v>
      </c>
      <c r="R33" s="76">
        <f>IF(Q33=0,0,Q33/S33*9)</f>
        <v>0</v>
      </c>
      <c r="S33" s="178">
        <v>5</v>
      </c>
      <c r="T33" s="141">
        <v>2</v>
      </c>
      <c r="U33" s="141"/>
      <c r="V33" s="141">
        <v>5</v>
      </c>
      <c r="W33" s="141"/>
      <c r="X33" s="141"/>
      <c r="Y33" s="146"/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/>
      <c r="P34" s="180"/>
      <c r="Q34" s="181"/>
      <c r="R34" s="77">
        <f>IF(Q34=0,0,Q34/S34*9)</f>
        <v>0</v>
      </c>
      <c r="S34" s="183"/>
      <c r="T34" s="148"/>
      <c r="U34" s="148"/>
      <c r="V34" s="148"/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76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>
        <v>17</v>
      </c>
      <c r="P38" s="229">
        <v>3</v>
      </c>
      <c r="Q38" s="230">
        <v>0</v>
      </c>
      <c r="R38" s="77">
        <f>IF(Q38=0,0,Q38/S38*9)</f>
        <v>0</v>
      </c>
      <c r="S38" s="231">
        <v>4</v>
      </c>
      <c r="T38" s="203">
        <v>4</v>
      </c>
      <c r="U38" s="203"/>
      <c r="V38" s="203">
        <v>6</v>
      </c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35</v>
      </c>
      <c r="P39" s="232">
        <f>SUM(P33:P38)</f>
        <v>3</v>
      </c>
      <c r="Q39" s="233">
        <f>SUM(Q33:Q37)</f>
        <v>0</v>
      </c>
      <c r="R39" s="233">
        <f>IF(Q39=0,0,Q39/S39*9)</f>
        <v>0</v>
      </c>
      <c r="S39" s="224">
        <f>SUM(S33:S38)</f>
        <v>9</v>
      </c>
      <c r="T39" s="121">
        <f>SUM(T33:T38)</f>
        <v>6</v>
      </c>
      <c r="U39" s="121">
        <f>SUM(U33:U38)</f>
        <v>0</v>
      </c>
      <c r="V39" s="121">
        <f>SUM(V33:V38)</f>
        <v>11</v>
      </c>
      <c r="W39" s="121">
        <f>SUM(W33:W38)</f>
        <v>0</v>
      </c>
      <c r="X39" s="121">
        <f>SUM(X33:X38)</f>
        <v>0</v>
      </c>
      <c r="Y39" s="122">
        <f>SUM(Y33:Y38)</f>
        <v>0</v>
      </c>
    </row>
    <row r="40" ht="12.75">
      <c r="R40" s="53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>
        <v>9</v>
      </c>
      <c r="I42" s="141">
        <v>0</v>
      </c>
      <c r="J42" s="141">
        <v>0</v>
      </c>
      <c r="K42" s="146">
        <v>0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921.0526315789474</v>
      </c>
      <c r="Y45" s="117"/>
    </row>
    <row r="46" spans="7:25" ht="12.75">
      <c r="G46" s="192" t="s">
        <v>77</v>
      </c>
      <c r="H46" s="121">
        <f>SUM(H42:H45)</f>
        <v>9</v>
      </c>
      <c r="I46" s="121">
        <f>SUM(I42:I45)</f>
        <v>0</v>
      </c>
      <c r="J46" s="121">
        <f>SUM(J42:J45)</f>
        <v>0</v>
      </c>
      <c r="K46" s="122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1" width="3.00390625" style="0" customWidth="1"/>
    <col min="2" max="2" width="2.7109375" style="0" customWidth="1"/>
    <col min="3" max="3" width="2.140625" style="0" customWidth="1"/>
    <col min="4" max="4" width="3.57421875" style="0" customWidth="1"/>
    <col min="5" max="5" width="2.8515625" style="0" customWidth="1"/>
    <col min="6" max="6" width="3.7109375" style="0" customWidth="1"/>
    <col min="7" max="7" width="17.5742187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28125" style="0" customWidth="1"/>
    <col min="17" max="17" width="6.421875" style="0" customWidth="1"/>
    <col min="18" max="18" width="6.28125" style="0" customWidth="1"/>
    <col min="19" max="19" width="4.00390625" style="0" customWidth="1"/>
    <col min="20" max="22" width="3.8515625" style="0" customWidth="1"/>
    <col min="23" max="24" width="3.57421875" style="0" customWidth="1"/>
    <col min="25" max="25" width="6.421875" style="0" customWidth="1"/>
    <col min="26" max="26" width="5.00390625" style="0" customWidth="1"/>
    <col min="27" max="27" width="5.140625" style="0" customWidth="1"/>
    <col min="28" max="28" width="4.8515625" style="0" customWidth="1"/>
    <col min="29" max="29" width="5.003906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155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>
        <v>0</v>
      </c>
      <c r="N3" s="132">
        <v>0</v>
      </c>
      <c r="O3" s="132">
        <v>0</v>
      </c>
      <c r="P3" s="132">
        <v>0</v>
      </c>
      <c r="Q3" s="133">
        <f>SUM(H3:P4)</f>
        <v>0</v>
      </c>
      <c r="R3" s="132">
        <f>+T39</f>
        <v>0</v>
      </c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149</v>
      </c>
      <c r="H5" s="137">
        <v>0</v>
      </c>
      <c r="I5" s="137">
        <v>0</v>
      </c>
      <c r="J5" s="137">
        <v>0</v>
      </c>
      <c r="K5" s="137">
        <v>2</v>
      </c>
      <c r="L5" s="137">
        <v>0</v>
      </c>
      <c r="M5" s="137">
        <v>0</v>
      </c>
      <c r="N5" s="137">
        <v>0</v>
      </c>
      <c r="O5" s="137">
        <v>1</v>
      </c>
      <c r="P5" s="137" t="s">
        <v>159</v>
      </c>
      <c r="Q5" s="138">
        <f>SUM(H5:P6)</f>
        <v>3</v>
      </c>
      <c r="R5" s="137">
        <f>+J30</f>
        <v>5</v>
      </c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0</v>
      </c>
      <c r="B10" s="141">
        <v>0</v>
      </c>
      <c r="C10" s="141">
        <v>0</v>
      </c>
      <c r="D10" s="73">
        <f>SUM(A10:C10)</f>
        <v>0</v>
      </c>
      <c r="E10" s="141">
        <v>2</v>
      </c>
      <c r="F10" s="142"/>
      <c r="G10" s="206" t="str">
        <f>Totali!G4</f>
        <v>22 Braga Andrea</v>
      </c>
      <c r="H10" s="141">
        <v>1</v>
      </c>
      <c r="I10" s="207">
        <f>SUM(H10)-(S10+T10+V10+W10+Z10+AA10)</f>
        <v>1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/>
      <c r="Q10" s="208">
        <f>IF(I10=0,0,J10/I10*1000)</f>
        <v>0</v>
      </c>
      <c r="R10" s="208">
        <f>IF(I10=0,0,O10/I10*1000)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6"/>
    </row>
    <row r="11" spans="1:29" ht="12.75">
      <c r="A11" s="147">
        <v>2</v>
      </c>
      <c r="B11" s="148">
        <v>0</v>
      </c>
      <c r="C11" s="148">
        <v>0</v>
      </c>
      <c r="D11" s="106">
        <f>SUM(A11:C11)</f>
        <v>2</v>
      </c>
      <c r="E11" s="148">
        <v>9</v>
      </c>
      <c r="F11" s="150"/>
      <c r="G11" s="240" t="str">
        <f>Totali!G5</f>
        <v>37 Filippini Riccardo</v>
      </c>
      <c r="H11" s="148">
        <v>4</v>
      </c>
      <c r="I11" s="106">
        <f>SUM(H11)-(S11+T11+V11+W11+Z11+AA11)</f>
        <v>3</v>
      </c>
      <c r="J11" s="106">
        <f>SUM(K11:N11)</f>
        <v>1</v>
      </c>
      <c r="K11" s="148">
        <v>1</v>
      </c>
      <c r="L11" s="148"/>
      <c r="M11" s="148"/>
      <c r="N11" s="148"/>
      <c r="O11" s="106">
        <f>SUM(K11+L11*2+M11*3+N11*4)</f>
        <v>1</v>
      </c>
      <c r="P11" s="148"/>
      <c r="Q11" s="241">
        <f>IF(I11=0,0,J11/I11*1000)</f>
        <v>333.3333333333333</v>
      </c>
      <c r="R11" s="241">
        <f>IF(I11=0,0,O11/I11*1000)</f>
        <v>333.3333333333333</v>
      </c>
      <c r="S11" s="148">
        <v>1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53"/>
    </row>
    <row r="12" spans="1:29" ht="12.75">
      <c r="A12" s="140">
        <v>1</v>
      </c>
      <c r="B12" s="141">
        <v>3</v>
      </c>
      <c r="C12" s="141">
        <v>0</v>
      </c>
      <c r="D12" s="73">
        <f>SUM(A12:C12)</f>
        <v>4</v>
      </c>
      <c r="E12" s="141">
        <v>9</v>
      </c>
      <c r="F12" s="142"/>
      <c r="G12" s="216" t="str">
        <f>Totali!G6</f>
        <v>73 Guarda Dario</v>
      </c>
      <c r="H12" s="141">
        <v>4</v>
      </c>
      <c r="I12" s="73">
        <f>SUM(H12)-(S12+T12+V12+W12+Z12+AA12)</f>
        <v>4</v>
      </c>
      <c r="J12" s="73">
        <f>SUM(K12:N12)</f>
        <v>0</v>
      </c>
      <c r="K12" s="141"/>
      <c r="L12" s="141"/>
      <c r="M12" s="141"/>
      <c r="N12" s="141"/>
      <c r="O12" s="73">
        <f>SUM(K12+L12*2+M12*3+N12*4)</f>
        <v>0</v>
      </c>
      <c r="P12" s="141"/>
      <c r="Q12" s="208">
        <f>IF(I12=0,0,J12/I12*1000)</f>
        <v>0</v>
      </c>
      <c r="R12" s="208">
        <f>IF(I12=0,0,O12/I12*1000)</f>
        <v>0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>
        <v>1</v>
      </c>
      <c r="AC12" s="146"/>
    </row>
    <row r="13" spans="1:29" ht="12.75">
      <c r="A13" s="147">
        <v>0</v>
      </c>
      <c r="B13" s="148">
        <v>4</v>
      </c>
      <c r="C13" s="148">
        <v>0</v>
      </c>
      <c r="D13" s="106">
        <f>SUM(A13:C13)</f>
        <v>4</v>
      </c>
      <c r="E13" s="148">
        <v>9</v>
      </c>
      <c r="F13" s="150"/>
      <c r="G13" s="240" t="str">
        <f>Totali!G7</f>
        <v>14 Gugole Elia</v>
      </c>
      <c r="H13" s="148">
        <v>3</v>
      </c>
      <c r="I13" s="106">
        <f>SUM(H13)-(S13+T13+V13+W13+Z13+AA13)</f>
        <v>3</v>
      </c>
      <c r="J13" s="106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53"/>
    </row>
    <row r="14" spans="1:29" ht="12.75">
      <c r="A14" s="140">
        <v>0</v>
      </c>
      <c r="B14" s="141">
        <v>0</v>
      </c>
      <c r="C14" s="141">
        <v>0</v>
      </c>
      <c r="D14" s="73">
        <f>SUM(A14:C14)</f>
        <v>0</v>
      </c>
      <c r="E14" s="141">
        <v>5</v>
      </c>
      <c r="F14" s="142"/>
      <c r="G14" s="216" t="str">
        <f>Totali!G8</f>
        <v>68 Maino Marco</v>
      </c>
      <c r="H14" s="141">
        <v>1</v>
      </c>
      <c r="I14" s="73">
        <f>SUM(H14)-(S14+T14+V14+W14+Z14+AA14)</f>
        <v>1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>
        <v>1</v>
      </c>
      <c r="AC14" s="146"/>
    </row>
    <row r="15" spans="1:29" ht="12.75">
      <c r="A15" s="147">
        <v>0</v>
      </c>
      <c r="B15" s="148">
        <v>0</v>
      </c>
      <c r="C15" s="148">
        <v>0</v>
      </c>
      <c r="D15" s="106">
        <f>SUM(A15:C15)</f>
        <v>0</v>
      </c>
      <c r="E15" s="148">
        <v>4</v>
      </c>
      <c r="F15" s="150"/>
      <c r="G15" s="240" t="str">
        <f>Totali!G9</f>
        <v> 2 Mosconi Leonardo</v>
      </c>
      <c r="H15" s="148">
        <v>2</v>
      </c>
      <c r="I15" s="106">
        <f>SUM(H15)-(S15+T15+V15+W15+Z15+AA15)</f>
        <v>2</v>
      </c>
      <c r="J15" s="106">
        <f>SUM(K15:N15)</f>
        <v>1</v>
      </c>
      <c r="K15" s="148">
        <v>1</v>
      </c>
      <c r="L15" s="148"/>
      <c r="M15" s="148"/>
      <c r="N15" s="148"/>
      <c r="O15" s="106">
        <f>SUM(K15+L15*2+M15*3+N15*4)</f>
        <v>1</v>
      </c>
      <c r="P15" s="148"/>
      <c r="Q15" s="241">
        <f>IF(I15=0,0,J15/I15*1000)</f>
        <v>500</v>
      </c>
      <c r="R15" s="241">
        <f>IF(I15=0,0,O15/I15*1000)</f>
        <v>500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>
        <v>1</v>
      </c>
      <c r="AC15" s="153"/>
    </row>
    <row r="16" spans="1:29" ht="12.75">
      <c r="A16" s="140">
        <v>1</v>
      </c>
      <c r="B16" s="141">
        <v>2</v>
      </c>
      <c r="C16" s="141">
        <v>0</v>
      </c>
      <c r="D16" s="73">
        <f>SUM(A16:C16)</f>
        <v>3</v>
      </c>
      <c r="E16" s="141">
        <v>9</v>
      </c>
      <c r="F16" s="142"/>
      <c r="G16" s="216" t="str">
        <f>Totali!G10</f>
        <v> 6 Rampo Elia</v>
      </c>
      <c r="H16" s="141">
        <v>4</v>
      </c>
      <c r="I16" s="73">
        <f>SUM(H16)-(S16+T16+V16+W16+Z16+AA16)</f>
        <v>3</v>
      </c>
      <c r="J16" s="73">
        <f>SUM(K16:N16)</f>
        <v>2</v>
      </c>
      <c r="K16" s="141"/>
      <c r="L16" s="141"/>
      <c r="M16" s="141">
        <v>2</v>
      </c>
      <c r="N16" s="141"/>
      <c r="O16" s="73">
        <f>SUM(K16+L16*2+M16*3+N16*4)</f>
        <v>6</v>
      </c>
      <c r="P16" s="141">
        <v>2</v>
      </c>
      <c r="Q16" s="208">
        <f>IF(I16=0,0,J16/I16*1000)</f>
        <v>666.6666666666666</v>
      </c>
      <c r="R16" s="208">
        <f>IF(I16=0,0,O16/I16*1000)</f>
        <v>2000</v>
      </c>
      <c r="S16" s="141"/>
      <c r="T16" s="141"/>
      <c r="U16" s="141"/>
      <c r="V16" s="141">
        <v>1</v>
      </c>
      <c r="W16" s="141"/>
      <c r="X16" s="141"/>
      <c r="Y16" s="141"/>
      <c r="Z16" s="141"/>
      <c r="AA16" s="141"/>
      <c r="AB16" s="141"/>
      <c r="AC16" s="146"/>
    </row>
    <row r="17" spans="1:29" ht="12.75">
      <c r="A17" s="147">
        <v>0</v>
      </c>
      <c r="B17" s="148">
        <v>1</v>
      </c>
      <c r="C17" s="148">
        <v>0</v>
      </c>
      <c r="D17" s="106">
        <f>SUM(A17:C17)</f>
        <v>1</v>
      </c>
      <c r="E17" s="148">
        <v>2</v>
      </c>
      <c r="F17" s="150"/>
      <c r="G17" s="240" t="str">
        <f>Totali!G11</f>
        <v>11 Rampo Zeno</v>
      </c>
      <c r="H17" s="148">
        <v>1</v>
      </c>
      <c r="I17" s="106">
        <f>SUM(H17)-(S17+T17+V17+W17+Z17+AA17)</f>
        <v>1</v>
      </c>
      <c r="J17" s="106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>
        <v>1</v>
      </c>
      <c r="AC17" s="153"/>
    </row>
    <row r="18" spans="1:29" ht="12.75">
      <c r="A18" s="140">
        <v>15</v>
      </c>
      <c r="B18" s="141">
        <v>0</v>
      </c>
      <c r="C18" s="141">
        <v>0</v>
      </c>
      <c r="D18" s="73">
        <f>SUM(A18:C18)</f>
        <v>15</v>
      </c>
      <c r="E18" s="141">
        <v>9</v>
      </c>
      <c r="F18" s="142"/>
      <c r="G18" s="216" t="str">
        <f>Totali!G12</f>
        <v>72 Sapuppo Andrea</v>
      </c>
      <c r="H18" s="141">
        <v>3</v>
      </c>
      <c r="I18" s="73">
        <f>SUM(H18)-(S18+T18+V18+W18+Z18+AA18)</f>
        <v>2</v>
      </c>
      <c r="J18" s="73">
        <f>SUM(K18:N18)</f>
        <v>0</v>
      </c>
      <c r="K18" s="141"/>
      <c r="L18" s="141"/>
      <c r="M18" s="141"/>
      <c r="N18" s="141"/>
      <c r="O18" s="73">
        <f>SUM(K18+L18*2+M18*3+N18*4)</f>
        <v>0</v>
      </c>
      <c r="P18" s="141"/>
      <c r="Q18" s="208">
        <f>IF(I18=0,0,J18/I18*1000)</f>
        <v>0</v>
      </c>
      <c r="R18" s="208">
        <f>IF(I18=0,0,O18/I18*1000)</f>
        <v>0</v>
      </c>
      <c r="S18" s="141">
        <v>1</v>
      </c>
      <c r="T18" s="141"/>
      <c r="U18" s="141"/>
      <c r="V18" s="141"/>
      <c r="W18" s="141"/>
      <c r="X18" s="141"/>
      <c r="Y18" s="141">
        <v>1</v>
      </c>
      <c r="Z18" s="141"/>
      <c r="AA18" s="141"/>
      <c r="AB18" s="141">
        <v>1</v>
      </c>
      <c r="AC18" s="146"/>
    </row>
    <row r="19" spans="1:29" ht="12.75">
      <c r="A19" s="147">
        <v>7</v>
      </c>
      <c r="B19" s="148">
        <v>1</v>
      </c>
      <c r="C19" s="148">
        <v>0</v>
      </c>
      <c r="D19" s="106">
        <f>SUM(A19:C19)</f>
        <v>8</v>
      </c>
      <c r="E19" s="148">
        <v>9</v>
      </c>
      <c r="F19" s="150"/>
      <c r="G19" s="240" t="str">
        <f>Totali!G13</f>
        <v>44 Zambellan Mirco</v>
      </c>
      <c r="H19" s="148">
        <v>4</v>
      </c>
      <c r="I19" s="106">
        <f>SUM(H19)-(S19+T19+V19+W19+Z19+AA19)</f>
        <v>2</v>
      </c>
      <c r="J19" s="106">
        <f>SUM(K19:N19)</f>
        <v>1</v>
      </c>
      <c r="K19" s="148">
        <v>1</v>
      </c>
      <c r="L19" s="148"/>
      <c r="M19" s="148"/>
      <c r="N19" s="148"/>
      <c r="O19" s="106">
        <f>SUM(K19+L19*2+M19*3+N19*4)</f>
        <v>1</v>
      </c>
      <c r="P19" s="148">
        <v>1</v>
      </c>
      <c r="Q19" s="241">
        <f>IF(I19=0,0,J19/I19*1000)</f>
        <v>500</v>
      </c>
      <c r="R19" s="241">
        <f>IF(I19=0,0,O19/I19*1000)</f>
        <v>500</v>
      </c>
      <c r="S19" s="148">
        <v>2</v>
      </c>
      <c r="T19" s="148"/>
      <c r="U19" s="148"/>
      <c r="V19" s="148"/>
      <c r="W19" s="148"/>
      <c r="X19" s="148">
        <v>3</v>
      </c>
      <c r="Y19" s="148">
        <v>1</v>
      </c>
      <c r="Z19" s="148"/>
      <c r="AA19" s="148"/>
      <c r="AB19" s="148"/>
      <c r="AC19" s="153"/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/>
      <c r="B21" s="148"/>
      <c r="C21" s="148"/>
      <c r="D21" s="106">
        <f>SUM(A21:C21)</f>
        <v>0</v>
      </c>
      <c r="E21" s="148"/>
      <c r="F21" s="150"/>
      <c r="G21" s="240" t="str">
        <f>Totali!G15</f>
        <v> 8 Zenari Diego</v>
      </c>
      <c r="H21" s="148"/>
      <c r="I21" s="106">
        <f>SUM(H21)-(S21+T21+V21+W21+Z21+AA21)</f>
        <v>0</v>
      </c>
      <c r="J21" s="106">
        <f>SUM(K21:N21)</f>
        <v>0</v>
      </c>
      <c r="K21" s="148"/>
      <c r="L21" s="148"/>
      <c r="M21" s="148"/>
      <c r="N21" s="148"/>
      <c r="O21" s="106">
        <f>SUM(K21+L21*2+M21*3+N21*4)</f>
        <v>0</v>
      </c>
      <c r="P21" s="148"/>
      <c r="Q21" s="241">
        <f>IF(I21=0,0,J21/I21*1000)</f>
        <v>0</v>
      </c>
      <c r="R21" s="241">
        <f>IF(I21=0,0,O21/I21*1000)</f>
        <v>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53"/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>
        <v>1</v>
      </c>
      <c r="B25" s="148">
        <v>6</v>
      </c>
      <c r="C25" s="148">
        <v>0</v>
      </c>
      <c r="D25" s="106">
        <f>SUM(A25:C25)</f>
        <v>7</v>
      </c>
      <c r="E25" s="148">
        <v>9</v>
      </c>
      <c r="F25" s="150"/>
      <c r="G25" s="240" t="str">
        <f>Totali!G19</f>
        <v>30 Benetti Davide</v>
      </c>
      <c r="H25" s="148">
        <v>4</v>
      </c>
      <c r="I25" s="106">
        <f>SUM(H25)-(S25+T25+V25+W25+Z25+AA25)</f>
        <v>4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>
        <v>1</v>
      </c>
    </row>
    <row r="26" spans="1:29" ht="12.75">
      <c r="A26" s="140">
        <v>0</v>
      </c>
      <c r="B26" s="141">
        <v>0</v>
      </c>
      <c r="C26" s="141">
        <v>0</v>
      </c>
      <c r="D26" s="73">
        <f>SUM(A26:C26)</f>
        <v>0</v>
      </c>
      <c r="E26" s="141">
        <v>5</v>
      </c>
      <c r="F26" s="142"/>
      <c r="G26" s="216" t="str">
        <f>Totali!G20</f>
        <v> 1 Orrasch Matteo</v>
      </c>
      <c r="H26" s="141">
        <v>1</v>
      </c>
      <c r="I26" s="73">
        <f>SUM(H26)-(S26+T26+V26+W26+Z26+AA26)</f>
        <v>1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>
        <v>1</v>
      </c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27</v>
      </c>
      <c r="B30" s="121">
        <f>SUM(B10:B29)</f>
        <v>17</v>
      </c>
      <c r="C30" s="121">
        <f>SUM(C10:C29)</f>
        <v>0</v>
      </c>
      <c r="D30" s="121">
        <f>SUM(D10:D29)</f>
        <v>44</v>
      </c>
      <c r="E30" s="121">
        <f>SUM(E10:E29)</f>
        <v>81</v>
      </c>
      <c r="F30" s="222">
        <f>SUM(F10:F29)</f>
        <v>0</v>
      </c>
      <c r="G30" s="168" t="s">
        <v>77</v>
      </c>
      <c r="H30" s="121">
        <f>SUM(H10:H29)</f>
        <v>32</v>
      </c>
      <c r="I30" s="121">
        <f>SUM(I10:I29)</f>
        <v>27</v>
      </c>
      <c r="J30" s="121">
        <f>SUM(J10:J29)</f>
        <v>5</v>
      </c>
      <c r="K30" s="121">
        <f>SUM(K10:K29)</f>
        <v>3</v>
      </c>
      <c r="L30" s="121">
        <f>SUM(L10:L29)</f>
        <v>0</v>
      </c>
      <c r="M30" s="121">
        <f>SUM(M10:M29)</f>
        <v>2</v>
      </c>
      <c r="N30" s="121">
        <f>SUM(N10:N29)</f>
        <v>0</v>
      </c>
      <c r="O30" s="121">
        <f>SUM(O10:O29)</f>
        <v>9</v>
      </c>
      <c r="P30" s="249">
        <f>SUM(P10:P29)</f>
        <v>3</v>
      </c>
      <c r="Q30" s="233">
        <f>IF(I30=0,0,J30/I30*1000)</f>
        <v>185.18518518518516</v>
      </c>
      <c r="R30" s="233">
        <f>IF(I30=0,0,O30/I30*1000)</f>
        <v>333.3333333333333</v>
      </c>
      <c r="S30" s="121">
        <f>SUM(S10:S29)</f>
        <v>4</v>
      </c>
      <c r="T30" s="121">
        <f>SUM(T10:T29)</f>
        <v>0</v>
      </c>
      <c r="U30" s="121">
        <f>SUM(U10:U29)</f>
        <v>0</v>
      </c>
      <c r="V30" s="121">
        <f>SUM(V10:V29)</f>
        <v>1</v>
      </c>
      <c r="W30" s="121">
        <f>SUM(W10:W29)</f>
        <v>0</v>
      </c>
      <c r="X30" s="121">
        <f>SUM(X10:X29)</f>
        <v>3</v>
      </c>
      <c r="Y30" s="121">
        <f>SUM(Y10:Y29)</f>
        <v>2</v>
      </c>
      <c r="Z30" s="121">
        <f>SUM(Z10:Z29)</f>
        <v>0</v>
      </c>
      <c r="AA30" s="121">
        <f>SUM(AA10:AA29)</f>
        <v>0</v>
      </c>
      <c r="AB30" s="121">
        <f>SUM(AB10:AB29)</f>
        <v>6</v>
      </c>
      <c r="AC30" s="122">
        <f>SUM(AC10:AC29)</f>
        <v>1</v>
      </c>
    </row>
    <row r="31" spans="6:18" ht="12.75">
      <c r="F31" s="53"/>
      <c r="H31" s="247">
        <f>+H30-I30-SUM(S30,V30:W30,Z30:AA30)</f>
        <v>0</v>
      </c>
      <c r="Q31" s="53"/>
      <c r="R31" s="53"/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15</v>
      </c>
      <c r="P33" s="175">
        <v>0</v>
      </c>
      <c r="Q33" s="176">
        <v>0</v>
      </c>
      <c r="R33" s="76">
        <f>IF(Q33=0,0,Q33/S33*9)</f>
        <v>0</v>
      </c>
      <c r="S33" s="178">
        <v>4</v>
      </c>
      <c r="T33" s="141"/>
      <c r="U33" s="141">
        <v>3</v>
      </c>
      <c r="V33" s="141">
        <v>2</v>
      </c>
      <c r="W33" s="141"/>
      <c r="X33" s="141">
        <v>1</v>
      </c>
      <c r="Y33" s="146">
        <v>1</v>
      </c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7</v>
      </c>
      <c r="P34" s="180">
        <v>0</v>
      </c>
      <c r="Q34" s="181">
        <v>0</v>
      </c>
      <c r="R34" s="77">
        <f>IF(Q34=0,0,Q34/S34*9)</f>
        <v>0</v>
      </c>
      <c r="S34" s="183">
        <v>2</v>
      </c>
      <c r="T34" s="148"/>
      <c r="U34" s="148"/>
      <c r="V34" s="148"/>
      <c r="W34" s="148"/>
      <c r="X34" s="148">
        <v>1</v>
      </c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76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>
        <v>11</v>
      </c>
      <c r="P38" s="229">
        <v>0</v>
      </c>
      <c r="Q38" s="230">
        <v>0</v>
      </c>
      <c r="R38" s="77">
        <f>IF(Q38=0,0,Q38/S38*9)</f>
        <v>0</v>
      </c>
      <c r="S38" s="231">
        <v>3</v>
      </c>
      <c r="T38" s="203"/>
      <c r="U38" s="203">
        <v>2</v>
      </c>
      <c r="V38" s="203">
        <v>4</v>
      </c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33</v>
      </c>
      <c r="P39" s="232">
        <f>SUM(P33:P38)</f>
        <v>0</v>
      </c>
      <c r="Q39" s="233">
        <f>SUM(Q33:Q37)</f>
        <v>0</v>
      </c>
      <c r="R39" s="233">
        <f>IF(Q39=0,0,Q39/S39*9)</f>
        <v>0</v>
      </c>
      <c r="S39" s="224">
        <f>SUM(S33:S38)</f>
        <v>9</v>
      </c>
      <c r="T39" s="121">
        <f>SUM(T33:T38)</f>
        <v>0</v>
      </c>
      <c r="U39" s="121">
        <f>SUM(U33:U38)</f>
        <v>5</v>
      </c>
      <c r="V39" s="121">
        <f>SUM(V33:V38)</f>
        <v>6</v>
      </c>
      <c r="W39" s="121">
        <f>SUM(W33:W38)</f>
        <v>0</v>
      </c>
      <c r="X39" s="121">
        <f>SUM(X33:X38)</f>
        <v>2</v>
      </c>
      <c r="Y39" s="122">
        <f>SUM(Y33:Y38)</f>
        <v>1</v>
      </c>
    </row>
    <row r="40" ht="12.75">
      <c r="R40" s="53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>
        <v>9</v>
      </c>
      <c r="I42" s="141">
        <v>2</v>
      </c>
      <c r="J42" s="141">
        <v>0</v>
      </c>
      <c r="K42" s="146">
        <v>0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1000</v>
      </c>
      <c r="Y45" s="117"/>
    </row>
    <row r="46" spans="7:25" ht="12.75">
      <c r="G46" s="192" t="s">
        <v>77</v>
      </c>
      <c r="H46" s="121">
        <f>SUM(H42:H45)</f>
        <v>9</v>
      </c>
      <c r="I46" s="121">
        <f>SUM(I42:I45)</f>
        <v>2</v>
      </c>
      <c r="J46" s="121">
        <f>SUM(J42:J45)</f>
        <v>0</v>
      </c>
      <c r="K46" s="122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140625" style="0" customWidth="1"/>
    <col min="4" max="4" width="3.57421875" style="0" customWidth="1"/>
    <col min="5" max="5" width="2.8515625" style="0" customWidth="1"/>
    <col min="6" max="6" width="3.7109375" style="0" customWidth="1"/>
    <col min="7" max="7" width="18.0039062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28125" style="0" customWidth="1"/>
    <col min="17" max="17" width="6.8515625" style="0" customWidth="1"/>
    <col min="18" max="18" width="6.7109375" style="0" customWidth="1"/>
    <col min="19" max="19" width="4.00390625" style="0" customWidth="1"/>
    <col min="20" max="22" width="3.8515625" style="0" customWidth="1"/>
    <col min="23" max="23" width="3.57421875" style="0" customWidth="1"/>
    <col min="24" max="24" width="4.57421875" style="0" customWidth="1"/>
    <col min="25" max="25" width="5.57421875" style="0" customWidth="1"/>
    <col min="26" max="26" width="5.00390625" style="0" customWidth="1"/>
    <col min="27" max="27" width="4.8515625" style="0" customWidth="1"/>
    <col min="28" max="28" width="3.8515625" style="0" customWidth="1"/>
    <col min="29" max="29" width="4.003906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152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>
        <v>0</v>
      </c>
      <c r="N3" s="132">
        <v>1</v>
      </c>
      <c r="O3" s="132"/>
      <c r="P3" s="132"/>
      <c r="Q3" s="133">
        <f>SUM(H3:P4)</f>
        <v>1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149</v>
      </c>
      <c r="H5" s="137">
        <v>1</v>
      </c>
      <c r="I5" s="137">
        <v>0</v>
      </c>
      <c r="J5" s="137">
        <v>0</v>
      </c>
      <c r="K5" s="137">
        <v>0</v>
      </c>
      <c r="L5" s="137">
        <v>1</v>
      </c>
      <c r="M5" s="137">
        <v>0</v>
      </c>
      <c r="N5" s="137">
        <v>0</v>
      </c>
      <c r="O5" s="137"/>
      <c r="P5" s="137"/>
      <c r="Q5" s="138">
        <f>SUM(H5:P6)</f>
        <v>2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/>
      <c r="B10" s="141"/>
      <c r="C10" s="141"/>
      <c r="D10" s="73">
        <f>SUM(A10:C10)</f>
        <v>0</v>
      </c>
      <c r="E10" s="141"/>
      <c r="F10" s="142"/>
      <c r="G10" s="206" t="str">
        <f>Totali!G4</f>
        <v>22 Braga Andrea</v>
      </c>
      <c r="H10" s="141"/>
      <c r="I10" s="207">
        <f>SUM(H10)-(S10+T10+V10+W10+Z10+AA10)</f>
        <v>0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/>
      <c r="Q10" s="208">
        <f>IF(I10=0,0,J10/I10*1000)</f>
        <v>0</v>
      </c>
      <c r="R10" s="208">
        <f>IF(I10=0,0,O10/I10*1000)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6"/>
    </row>
    <row r="11" spans="1:29" ht="12.75">
      <c r="A11" s="147">
        <v>0</v>
      </c>
      <c r="B11" s="148">
        <v>0</v>
      </c>
      <c r="C11" s="148">
        <v>0</v>
      </c>
      <c r="D11" s="106">
        <f>SUM(A11:C11)</f>
        <v>0</v>
      </c>
      <c r="E11" s="148">
        <v>7</v>
      </c>
      <c r="F11" s="150"/>
      <c r="G11" s="240" t="str">
        <f>Totali!G5</f>
        <v>37 Filippini Riccardo</v>
      </c>
      <c r="H11" s="148">
        <v>4</v>
      </c>
      <c r="I11" s="106">
        <f>SUM(H11)-(S11+T11+V11+W11+Z11+AA11)</f>
        <v>1</v>
      </c>
      <c r="J11" s="106">
        <f>SUM(K11:N11)</f>
        <v>1</v>
      </c>
      <c r="K11" s="148">
        <v>1</v>
      </c>
      <c r="L11" s="148"/>
      <c r="M11" s="148"/>
      <c r="N11" s="148"/>
      <c r="O11" s="106">
        <f>SUM(K11+L11*2+M11*3+N11*4)</f>
        <v>1</v>
      </c>
      <c r="P11" s="148">
        <v>2</v>
      </c>
      <c r="Q11" s="241">
        <f>IF(I11=0,0,J11/I11*1000)</f>
        <v>1000</v>
      </c>
      <c r="R11" s="241">
        <f>IF(I11=0,0,O11/I11*1000)</f>
        <v>1000</v>
      </c>
      <c r="S11" s="148">
        <v>3</v>
      </c>
      <c r="T11" s="148"/>
      <c r="U11" s="148"/>
      <c r="V11" s="148"/>
      <c r="W11" s="148"/>
      <c r="X11" s="148">
        <v>1</v>
      </c>
      <c r="Y11" s="148"/>
      <c r="Z11" s="148"/>
      <c r="AA11" s="148"/>
      <c r="AB11" s="148"/>
      <c r="AC11" s="153"/>
    </row>
    <row r="12" spans="1:29" ht="12.75">
      <c r="A12" s="140">
        <v>0</v>
      </c>
      <c r="B12" s="141">
        <v>1</v>
      </c>
      <c r="C12" s="141">
        <v>0</v>
      </c>
      <c r="D12" s="73">
        <f>SUM(A12:C12)</f>
        <v>1</v>
      </c>
      <c r="E12" s="141">
        <v>7</v>
      </c>
      <c r="F12" s="142"/>
      <c r="G12" s="216" t="str">
        <f>Totali!G6</f>
        <v>73 Guarda Dario</v>
      </c>
      <c r="H12" s="141">
        <v>4</v>
      </c>
      <c r="I12" s="73">
        <f>SUM(H12)-(S12+T12+V12+W12+Z12+AA12)</f>
        <v>4</v>
      </c>
      <c r="J12" s="73">
        <f>SUM(K12:N12)</f>
        <v>0</v>
      </c>
      <c r="K12" s="141"/>
      <c r="L12" s="141"/>
      <c r="M12" s="141"/>
      <c r="N12" s="141"/>
      <c r="O12" s="73">
        <f>SUM(K12+L12*2+M12*3+N12*4)</f>
        <v>0</v>
      </c>
      <c r="P12" s="141"/>
      <c r="Q12" s="208">
        <f>IF(I12=0,0,J12/I12*1000)</f>
        <v>0</v>
      </c>
      <c r="R12" s="208">
        <f>IF(I12=0,0,O12/I12*1000)</f>
        <v>0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>
        <v>2</v>
      </c>
      <c r="AC12" s="146"/>
    </row>
    <row r="13" spans="1:29" ht="12.75">
      <c r="A13" s="147">
        <v>0</v>
      </c>
      <c r="B13" s="148">
        <v>1</v>
      </c>
      <c r="C13" s="148">
        <v>0</v>
      </c>
      <c r="D13" s="106">
        <f>SUM(A13:C13)</f>
        <v>1</v>
      </c>
      <c r="E13" s="148">
        <v>7</v>
      </c>
      <c r="F13" s="150"/>
      <c r="G13" s="240" t="str">
        <f>Totali!G7</f>
        <v>14 Gugole Elia</v>
      </c>
      <c r="H13" s="148">
        <v>3</v>
      </c>
      <c r="I13" s="106">
        <f>SUM(H13)-(S13+T13+V13+W13+Z13+AA13)</f>
        <v>2</v>
      </c>
      <c r="J13" s="106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>
        <v>1</v>
      </c>
      <c r="T13" s="148"/>
      <c r="U13" s="148"/>
      <c r="V13" s="148"/>
      <c r="W13" s="148"/>
      <c r="X13" s="148"/>
      <c r="Y13" s="148"/>
      <c r="Z13" s="148"/>
      <c r="AA13" s="148"/>
      <c r="AB13" s="148">
        <v>1</v>
      </c>
      <c r="AC13" s="153"/>
    </row>
    <row r="14" spans="1:29" ht="12.75">
      <c r="A14" s="140">
        <v>0</v>
      </c>
      <c r="B14" s="141">
        <v>0</v>
      </c>
      <c r="C14" s="141">
        <v>0</v>
      </c>
      <c r="D14" s="73">
        <f>SUM(A14:C14)</f>
        <v>0</v>
      </c>
      <c r="E14" s="141">
        <v>4</v>
      </c>
      <c r="F14" s="142"/>
      <c r="G14" s="216" t="str">
        <f>Totali!G8</f>
        <v>68 Maino Marco</v>
      </c>
      <c r="H14" s="141">
        <v>2</v>
      </c>
      <c r="I14" s="73">
        <f>SUM(H14)-(S14+T14+V14+W14+Z14+AA14)</f>
        <v>2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>
        <v>2</v>
      </c>
      <c r="AC14" s="146"/>
    </row>
    <row r="15" spans="1:29" ht="12.75">
      <c r="A15" s="147">
        <v>0</v>
      </c>
      <c r="B15" s="148">
        <v>0</v>
      </c>
      <c r="C15" s="148">
        <v>0</v>
      </c>
      <c r="D15" s="106">
        <f>SUM(A15:C15)</f>
        <v>0</v>
      </c>
      <c r="E15" s="148">
        <v>4</v>
      </c>
      <c r="F15" s="150"/>
      <c r="G15" s="240" t="str">
        <f>Totali!G9</f>
        <v> 2 Mosconi Leonardo</v>
      </c>
      <c r="H15" s="148">
        <v>2</v>
      </c>
      <c r="I15" s="106">
        <f>SUM(H15)-(S15+T15+V15+W15+Z15+AA15)</f>
        <v>2</v>
      </c>
      <c r="J15" s="106">
        <f>SUM(K15:N15)</f>
        <v>0</v>
      </c>
      <c r="K15" s="148"/>
      <c r="L15" s="148"/>
      <c r="M15" s="148"/>
      <c r="N15" s="148"/>
      <c r="O15" s="106">
        <f>SUM(K15+L15*2+M15*3+N15*4)</f>
        <v>0</v>
      </c>
      <c r="P15" s="148"/>
      <c r="Q15" s="241">
        <f>IF(I15=0,0,J15/I15*1000)</f>
        <v>0</v>
      </c>
      <c r="R15" s="241">
        <f>IF(I15=0,0,O15/I15*1000)</f>
        <v>0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53"/>
    </row>
    <row r="16" spans="1:29" ht="12.75">
      <c r="A16" s="140">
        <v>0</v>
      </c>
      <c r="B16" s="141">
        <v>1</v>
      </c>
      <c r="C16" s="141">
        <v>1</v>
      </c>
      <c r="D16" s="73">
        <f>SUM(A16:C16)</f>
        <v>2</v>
      </c>
      <c r="E16" s="141">
        <v>7</v>
      </c>
      <c r="F16" s="142"/>
      <c r="G16" s="216" t="str">
        <f>Totali!G10</f>
        <v> 6 Rampo Elia</v>
      </c>
      <c r="H16" s="141">
        <v>4</v>
      </c>
      <c r="I16" s="73">
        <f>SUM(H16)-(S16+T16+V16+W16+Z16+AA16)</f>
        <v>3</v>
      </c>
      <c r="J16" s="73">
        <f>SUM(K16:N16)</f>
        <v>1</v>
      </c>
      <c r="K16" s="141">
        <v>1</v>
      </c>
      <c r="L16" s="141"/>
      <c r="M16" s="141"/>
      <c r="N16" s="141"/>
      <c r="O16" s="73">
        <f>SUM(K16+L16*2+M16*3+N16*4)</f>
        <v>1</v>
      </c>
      <c r="P16" s="141"/>
      <c r="Q16" s="208">
        <f>IF(I16=0,0,J16/I16*1000)</f>
        <v>333.3333333333333</v>
      </c>
      <c r="R16" s="208">
        <f>IF(I16=0,0,O16/I16*1000)</f>
        <v>333.3333333333333</v>
      </c>
      <c r="S16" s="141">
        <v>1</v>
      </c>
      <c r="T16" s="141"/>
      <c r="U16" s="141"/>
      <c r="V16" s="141"/>
      <c r="W16" s="141"/>
      <c r="X16" s="141">
        <v>1</v>
      </c>
      <c r="Y16" s="141"/>
      <c r="Z16" s="141"/>
      <c r="AA16" s="141"/>
      <c r="AB16" s="141">
        <v>1</v>
      </c>
      <c r="AC16" s="146"/>
    </row>
    <row r="17" spans="1:29" ht="12.75">
      <c r="A17" s="147">
        <v>1</v>
      </c>
      <c r="B17" s="148">
        <v>0</v>
      </c>
      <c r="C17" s="148">
        <v>0</v>
      </c>
      <c r="D17" s="106">
        <f>SUM(A17:C17)</f>
        <v>1</v>
      </c>
      <c r="E17" s="148">
        <v>3</v>
      </c>
      <c r="F17" s="150"/>
      <c r="G17" s="240" t="str">
        <f>Totali!G11</f>
        <v>11 Rampo Zeno</v>
      </c>
      <c r="H17" s="148">
        <v>2</v>
      </c>
      <c r="I17" s="106">
        <f>SUM(H17)-(S17+T17+V17+W17+Z17+AA17)</f>
        <v>2</v>
      </c>
      <c r="J17" s="106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>
        <v>1</v>
      </c>
      <c r="AC17" s="153"/>
    </row>
    <row r="18" spans="1:29" ht="12.75">
      <c r="A18" s="140">
        <v>4</v>
      </c>
      <c r="B18" s="141">
        <v>0</v>
      </c>
      <c r="C18" s="141">
        <v>0</v>
      </c>
      <c r="D18" s="73">
        <f>SUM(A18:C18)</f>
        <v>4</v>
      </c>
      <c r="E18" s="141">
        <v>7</v>
      </c>
      <c r="F18" s="142"/>
      <c r="G18" s="216" t="str">
        <f>Totali!G12</f>
        <v>72 Sapuppo Andrea</v>
      </c>
      <c r="H18" s="141">
        <v>3</v>
      </c>
      <c r="I18" s="73">
        <f>SUM(H18)-(S18+T18+V18+W18+Z18+AA18)</f>
        <v>2</v>
      </c>
      <c r="J18" s="73">
        <f>SUM(K18:N18)</f>
        <v>1</v>
      </c>
      <c r="K18" s="141">
        <v>1</v>
      </c>
      <c r="L18" s="141"/>
      <c r="M18" s="141"/>
      <c r="N18" s="141"/>
      <c r="O18" s="73">
        <f>SUM(K18+L18*2+M18*3+N18*4)</f>
        <v>1</v>
      </c>
      <c r="P18" s="141"/>
      <c r="Q18" s="208">
        <f>IF(I18=0,0,J18/I18*1000)</f>
        <v>500</v>
      </c>
      <c r="R18" s="208">
        <f>IF(I18=0,0,O18/I18*1000)</f>
        <v>500</v>
      </c>
      <c r="S18" s="141">
        <v>1</v>
      </c>
      <c r="T18" s="141"/>
      <c r="U18" s="141"/>
      <c r="V18" s="141"/>
      <c r="W18" s="141"/>
      <c r="X18" s="141"/>
      <c r="Y18" s="141"/>
      <c r="Z18" s="141"/>
      <c r="AA18" s="141"/>
      <c r="AB18" s="141"/>
      <c r="AC18" s="146"/>
    </row>
    <row r="19" spans="1:29" ht="12.75">
      <c r="A19" s="147">
        <v>15</v>
      </c>
      <c r="B19" s="148">
        <v>0</v>
      </c>
      <c r="C19" s="148">
        <v>0</v>
      </c>
      <c r="D19" s="106">
        <f>SUM(A19:C19)</f>
        <v>15</v>
      </c>
      <c r="E19" s="148">
        <v>7</v>
      </c>
      <c r="F19" s="150"/>
      <c r="G19" s="240" t="str">
        <f>Totali!G13</f>
        <v>44 Zambellan Mirco</v>
      </c>
      <c r="H19" s="148">
        <v>4</v>
      </c>
      <c r="I19" s="106">
        <f>SUM(H19)-(S19+T19+V19+W19+Z19+AA19)</f>
        <v>4</v>
      </c>
      <c r="J19" s="106">
        <f>SUM(K19:N19)</f>
        <v>1</v>
      </c>
      <c r="K19" s="148">
        <v>1</v>
      </c>
      <c r="L19" s="148"/>
      <c r="M19" s="148"/>
      <c r="N19" s="148"/>
      <c r="O19" s="106">
        <f>SUM(K19+L19*2+M19*3+N19*4)</f>
        <v>1</v>
      </c>
      <c r="P19" s="148"/>
      <c r="Q19" s="241">
        <f>IF(I19=0,0,J19/I19*1000)</f>
        <v>250</v>
      </c>
      <c r="R19" s="241">
        <f>IF(I19=0,0,O19/I19*1000)</f>
        <v>250</v>
      </c>
      <c r="S19" s="148"/>
      <c r="T19" s="148"/>
      <c r="U19" s="148"/>
      <c r="V19" s="148"/>
      <c r="W19" s="148"/>
      <c r="X19" s="148">
        <v>2</v>
      </c>
      <c r="Y19" s="148"/>
      <c r="Z19" s="148"/>
      <c r="AA19" s="148"/>
      <c r="AB19" s="148">
        <v>1</v>
      </c>
      <c r="AC19" s="153">
        <v>1</v>
      </c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0</v>
      </c>
      <c r="B21" s="148">
        <v>0</v>
      </c>
      <c r="C21" s="148">
        <v>0</v>
      </c>
      <c r="D21" s="106">
        <f>SUM(A21:C21)</f>
        <v>0</v>
      </c>
      <c r="E21" s="148">
        <v>3</v>
      </c>
      <c r="F21" s="150"/>
      <c r="G21" s="240" t="str">
        <f>Totali!G15</f>
        <v> 8 Zenari Diego</v>
      </c>
      <c r="H21" s="148">
        <v>1</v>
      </c>
      <c r="I21" s="106">
        <f>SUM(H21)-(S21+T21+V21+W21+Z21+AA21)</f>
        <v>1</v>
      </c>
      <c r="J21" s="106">
        <f>SUM(K21:N21)</f>
        <v>0</v>
      </c>
      <c r="K21" s="148"/>
      <c r="L21" s="148"/>
      <c r="M21" s="148"/>
      <c r="N21" s="148"/>
      <c r="O21" s="106">
        <f>SUM(K21+L21*2+M21*3+N21*4)</f>
        <v>0</v>
      </c>
      <c r="P21" s="148"/>
      <c r="Q21" s="241">
        <f>IF(I21=0,0,J21/I21*1000)</f>
        <v>0</v>
      </c>
      <c r="R21" s="241">
        <f>IF(I21=0,0,O21/I21*1000)</f>
        <v>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>
        <v>1</v>
      </c>
      <c r="AC21" s="153"/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>
        <v>1</v>
      </c>
      <c r="B25" s="148">
        <v>0</v>
      </c>
      <c r="C25" s="148">
        <v>0</v>
      </c>
      <c r="D25" s="106">
        <f>SUM(A25:C25)</f>
        <v>1</v>
      </c>
      <c r="E25" s="148">
        <v>4</v>
      </c>
      <c r="F25" s="150"/>
      <c r="G25" s="240" t="str">
        <f>Totali!G19</f>
        <v>30 Benetti Davide</v>
      </c>
      <c r="H25" s="148">
        <v>2</v>
      </c>
      <c r="I25" s="106">
        <f>SUM(H25)-(S25+T25+V25+W25+Z25+AA25)</f>
        <v>2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>
        <v>1</v>
      </c>
      <c r="AC25" s="153"/>
    </row>
    <row r="26" spans="1:29" ht="12.75">
      <c r="A26" s="140">
        <v>0</v>
      </c>
      <c r="B26" s="141">
        <v>0</v>
      </c>
      <c r="C26" s="141">
        <v>0</v>
      </c>
      <c r="D26" s="73">
        <f>SUM(A26:C26)</f>
        <v>0</v>
      </c>
      <c r="E26" s="141">
        <v>3</v>
      </c>
      <c r="F26" s="142"/>
      <c r="G26" s="216" t="str">
        <f>Totali!G20</f>
        <v> 1 Orrasch Matteo</v>
      </c>
      <c r="H26" s="141">
        <v>1</v>
      </c>
      <c r="I26" s="73">
        <f>SUM(H26)-(S26+T26+V26+W26+Z26+AA26)</f>
        <v>1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>
        <v>1</v>
      </c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21</v>
      </c>
      <c r="B30" s="121">
        <f>SUM(B10:B29)</f>
        <v>3</v>
      </c>
      <c r="C30" s="121">
        <f>SUM(C10:C29)</f>
        <v>1</v>
      </c>
      <c r="D30" s="121">
        <f>SUM(D10:D29)</f>
        <v>25</v>
      </c>
      <c r="E30" s="121">
        <f>SUM(E10:E29)</f>
        <v>63</v>
      </c>
      <c r="F30" s="222">
        <f>SUM(F10:F29)</f>
        <v>0</v>
      </c>
      <c r="G30" s="168" t="s">
        <v>77</v>
      </c>
      <c r="H30" s="121">
        <f>SUM(H10:H29)</f>
        <v>32</v>
      </c>
      <c r="I30" s="121">
        <f>SUM(I10:I29)</f>
        <v>26</v>
      </c>
      <c r="J30" s="121">
        <f>SUM(J10:J29)</f>
        <v>4</v>
      </c>
      <c r="K30" s="121">
        <f>SUM(K10:K29)</f>
        <v>4</v>
      </c>
      <c r="L30" s="121">
        <f>SUM(L10:L29)</f>
        <v>0</v>
      </c>
      <c r="M30" s="121">
        <f>SUM(M10:M29)</f>
        <v>0</v>
      </c>
      <c r="N30" s="121">
        <f>SUM(N10:N29)</f>
        <v>0</v>
      </c>
      <c r="O30" s="121">
        <f>SUM(O10:O29)</f>
        <v>4</v>
      </c>
      <c r="P30" s="121">
        <f>SUM(P10:P29)</f>
        <v>2</v>
      </c>
      <c r="Q30" s="233">
        <f>IF(I30=0,0,J30/I30*1000)</f>
        <v>153.84615384615387</v>
      </c>
      <c r="R30" s="233">
        <f>IF(I30=0,0,O30/I30*1000)</f>
        <v>153.84615384615387</v>
      </c>
      <c r="S30" s="121">
        <f>SUM(S10:S29)</f>
        <v>6</v>
      </c>
      <c r="T30" s="121">
        <f>SUM(T10:T29)</f>
        <v>0</v>
      </c>
      <c r="U30" s="121">
        <f>SUM(U10:U29)</f>
        <v>0</v>
      </c>
      <c r="V30" s="121">
        <f>SUM(V10:V29)</f>
        <v>0</v>
      </c>
      <c r="W30" s="121">
        <f>SUM(W10:W29)</f>
        <v>0</v>
      </c>
      <c r="X30" s="121">
        <f>SUM(X10:X29)</f>
        <v>4</v>
      </c>
      <c r="Y30" s="121">
        <f>SUM(Y10:Y29)</f>
        <v>0</v>
      </c>
      <c r="Z30" s="121">
        <f>SUM(Z10:Z29)</f>
        <v>0</v>
      </c>
      <c r="AA30" s="121">
        <f>SUM(AA10:AA29)</f>
        <v>0</v>
      </c>
      <c r="AB30" s="121">
        <f>SUM(AB10:AB29)</f>
        <v>11</v>
      </c>
      <c r="AC30" s="122">
        <f>SUM(AC10:AC29)</f>
        <v>1</v>
      </c>
    </row>
    <row r="31" spans="6:18" ht="12.75">
      <c r="F31" s="53"/>
      <c r="H31" s="247">
        <f>+H30-I30-SUM(S30,V30:W30,Z30:AA30)</f>
        <v>0</v>
      </c>
      <c r="Q31" s="53"/>
      <c r="R31" s="53"/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160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10</v>
      </c>
      <c r="P33" s="175">
        <v>1</v>
      </c>
      <c r="Q33" s="176">
        <v>0</v>
      </c>
      <c r="R33" s="76">
        <f>IF(Q33=0,0,Q33/S33*9)</f>
        <v>0</v>
      </c>
      <c r="S33" s="178">
        <v>3</v>
      </c>
      <c r="T33" s="141"/>
      <c r="U33" s="141">
        <v>1</v>
      </c>
      <c r="V33" s="141">
        <v>6</v>
      </c>
      <c r="W33" s="141"/>
      <c r="X33" s="141"/>
      <c r="Y33" s="146"/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/>
      <c r="P34" s="180"/>
      <c r="Q34" s="181"/>
      <c r="R34" s="77">
        <f>IF(Q34=0,0,Q34/S34*9)</f>
        <v>0</v>
      </c>
      <c r="S34" s="183"/>
      <c r="T34" s="148"/>
      <c r="U34" s="148"/>
      <c r="V34" s="148"/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76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>
        <v>14</v>
      </c>
      <c r="P38" s="229">
        <v>0</v>
      </c>
      <c r="Q38" s="230">
        <v>0</v>
      </c>
      <c r="R38" s="77">
        <f>IF(Q38=0,0,Q38/S38*9)</f>
        <v>0</v>
      </c>
      <c r="S38" s="231">
        <v>4</v>
      </c>
      <c r="T38" s="203">
        <v>0</v>
      </c>
      <c r="U38" s="203">
        <v>1</v>
      </c>
      <c r="V38" s="203">
        <v>9</v>
      </c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24</v>
      </c>
      <c r="P39" s="232">
        <f>SUM(P33:P38)</f>
        <v>1</v>
      </c>
      <c r="Q39" s="233">
        <f>SUM(Q33:Q37)</f>
        <v>0</v>
      </c>
      <c r="R39" s="233">
        <f>IF(Q39=0,0,Q39/S39*9)</f>
        <v>0</v>
      </c>
      <c r="S39" s="224">
        <f>SUM(S33:S38)</f>
        <v>7</v>
      </c>
      <c r="T39" s="121">
        <f>SUM(T33:T38)</f>
        <v>0</v>
      </c>
      <c r="U39" s="121">
        <f>SUM(U33:U38)</f>
        <v>2</v>
      </c>
      <c r="V39" s="121">
        <f>SUM(V33:V38)</f>
        <v>15</v>
      </c>
      <c r="W39" s="121">
        <f>SUM(W33:W38)</f>
        <v>0</v>
      </c>
      <c r="X39" s="121">
        <f>SUM(X33:X38)</f>
        <v>0</v>
      </c>
      <c r="Y39" s="122">
        <f>SUM(Y33:Y38)</f>
        <v>0</v>
      </c>
    </row>
    <row r="40" ht="12.75">
      <c r="R40" s="53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>
        <v>7</v>
      </c>
      <c r="I42" s="141">
        <v>0</v>
      </c>
      <c r="J42" s="141">
        <v>0</v>
      </c>
      <c r="K42" s="146">
        <v>0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960</v>
      </c>
      <c r="Y45" s="117"/>
    </row>
    <row r="46" spans="7:25" ht="12.75">
      <c r="G46" s="192" t="s">
        <v>77</v>
      </c>
      <c r="H46" s="121">
        <f>SUM(H42:H45)</f>
        <v>7</v>
      </c>
      <c r="I46" s="121">
        <f>SUM(I42:I45)</f>
        <v>0</v>
      </c>
      <c r="J46" s="121">
        <f>SUM(J42:J45)</f>
        <v>0</v>
      </c>
      <c r="K46" s="122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7"/>
  <sheetViews>
    <sheetView zoomScale="60" zoomScaleNormal="60" workbookViewId="0" topLeftCell="A1">
      <selection activeCell="AE1" sqref="AE1"/>
    </sheetView>
  </sheetViews>
  <sheetFormatPr defaultColWidth="9.140625" defaultRowHeight="12.75"/>
  <cols>
    <col min="1" max="3" width="2.7109375" style="0" customWidth="1"/>
    <col min="4" max="4" width="3.57421875" style="0" customWidth="1"/>
    <col min="5" max="5" width="2.8515625" style="0" customWidth="1"/>
    <col min="6" max="6" width="3.7109375" style="0" customWidth="1"/>
    <col min="7" max="7" width="18.0039062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28125" style="0" customWidth="1"/>
    <col min="17" max="17" width="6.8515625" style="0" customWidth="1"/>
    <col min="18" max="18" width="6.7109375" style="0" customWidth="1"/>
    <col min="19" max="19" width="4.00390625" style="0" customWidth="1"/>
    <col min="20" max="22" width="3.8515625" style="0" customWidth="1"/>
    <col min="23" max="23" width="3.57421875" style="0" customWidth="1"/>
    <col min="24" max="24" width="4.57421875" style="0" customWidth="1"/>
    <col min="25" max="25" width="5.57421875" style="0" customWidth="1"/>
    <col min="26" max="26" width="5.00390625" style="0" customWidth="1"/>
    <col min="27" max="27" width="4.8515625" style="0" customWidth="1"/>
    <col min="28" max="28" width="3.8515625" style="0" customWidth="1"/>
    <col min="29" max="29" width="4.003906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149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>
        <v>0</v>
      </c>
      <c r="N3" s="132"/>
      <c r="O3" s="132"/>
      <c r="P3" s="132"/>
      <c r="Q3" s="133">
        <f>SUM(H3:P4)</f>
        <v>0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161</v>
      </c>
      <c r="H5" s="137">
        <v>1</v>
      </c>
      <c r="I5" s="137">
        <v>0</v>
      </c>
      <c r="J5" s="137">
        <v>0</v>
      </c>
      <c r="K5" s="137">
        <v>3</v>
      </c>
      <c r="L5" s="137">
        <v>2</v>
      </c>
      <c r="M5" s="137">
        <v>2</v>
      </c>
      <c r="N5" s="137"/>
      <c r="O5" s="137"/>
      <c r="P5" s="137"/>
      <c r="Q5" s="138">
        <f>SUM(H5:P6)</f>
        <v>8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/>
      <c r="B10" s="141"/>
      <c r="C10" s="141"/>
      <c r="D10" s="73">
        <f>SUM(A10:C10)</f>
        <v>0</v>
      </c>
      <c r="E10" s="141"/>
      <c r="F10" s="142"/>
      <c r="G10" s="206" t="str">
        <f>Totali!G4</f>
        <v>22 Braga Andrea</v>
      </c>
      <c r="H10" s="141"/>
      <c r="I10" s="207"/>
      <c r="J10" s="73"/>
      <c r="K10" s="141"/>
      <c r="L10" s="141"/>
      <c r="M10" s="141"/>
      <c r="N10" s="141"/>
      <c r="O10" s="73">
        <f>SUM(K10+L10*2+M10*3+N10*4)</f>
        <v>0</v>
      </c>
      <c r="P10" s="141"/>
      <c r="Q10" s="208">
        <f>IF(I10=0,0,J10/I10*1000)</f>
        <v>0</v>
      </c>
      <c r="R10" s="208">
        <f>IF(I10=0,0,O10/I10*1000)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6"/>
    </row>
    <row r="11" spans="1:29" ht="12.75">
      <c r="A11" s="147">
        <v>0</v>
      </c>
      <c r="B11" s="148">
        <v>1</v>
      </c>
      <c r="C11" s="148">
        <v>0</v>
      </c>
      <c r="D11" s="106">
        <f>SUM(A11:C11)</f>
        <v>1</v>
      </c>
      <c r="E11" s="148">
        <v>6</v>
      </c>
      <c r="F11" s="150"/>
      <c r="G11" s="240" t="str">
        <f>Totali!G5</f>
        <v>37 Filippini Riccardo</v>
      </c>
      <c r="H11" s="148">
        <v>3</v>
      </c>
      <c r="I11" s="106">
        <v>3</v>
      </c>
      <c r="J11" s="106"/>
      <c r="K11" s="148"/>
      <c r="L11" s="148"/>
      <c r="M11" s="148"/>
      <c r="N11" s="148"/>
      <c r="O11" s="106">
        <f>SUM(K11+L11*2+M11*3+N11*4)</f>
        <v>0</v>
      </c>
      <c r="P11" s="148"/>
      <c r="Q11" s="241">
        <f>IF(I11=0,0,J11/I11*1000)</f>
        <v>0</v>
      </c>
      <c r="R11" s="241">
        <f>IF(I11=0,0,O11/I11*1000)</f>
        <v>0</v>
      </c>
      <c r="S11" s="148"/>
      <c r="T11" s="148"/>
      <c r="U11" s="148"/>
      <c r="V11" s="148"/>
      <c r="W11" s="148"/>
      <c r="X11" s="148"/>
      <c r="Y11" s="148"/>
      <c r="Z11" s="148"/>
      <c r="AA11" s="148"/>
      <c r="AB11" s="148">
        <v>2</v>
      </c>
      <c r="AC11" s="153"/>
    </row>
    <row r="12" spans="1:29" ht="12.75">
      <c r="A12" s="140">
        <v>1</v>
      </c>
      <c r="B12" s="141">
        <v>1</v>
      </c>
      <c r="C12" s="141">
        <v>0</v>
      </c>
      <c r="D12" s="73">
        <f>SUM(A12:C12)</f>
        <v>2</v>
      </c>
      <c r="E12" s="141">
        <v>6</v>
      </c>
      <c r="F12" s="142"/>
      <c r="G12" s="216" t="str">
        <f>Totali!G6</f>
        <v>73 Guarda Dario</v>
      </c>
      <c r="H12" s="141">
        <v>3</v>
      </c>
      <c r="I12" s="73">
        <v>3</v>
      </c>
      <c r="J12" s="73"/>
      <c r="K12" s="141"/>
      <c r="L12" s="141"/>
      <c r="M12" s="141"/>
      <c r="N12" s="141"/>
      <c r="O12" s="73">
        <f>SUM(K12+L12*2+M12*3+N12*4)</f>
        <v>0</v>
      </c>
      <c r="P12" s="141"/>
      <c r="Q12" s="208">
        <f>IF(I12=0,0,J12/I12*1000)</f>
        <v>0</v>
      </c>
      <c r="R12" s="208">
        <f>IF(I12=0,0,O12/I12*1000)</f>
        <v>0</v>
      </c>
      <c r="S12" s="141"/>
      <c r="T12" s="141"/>
      <c r="U12" s="141">
        <v>1</v>
      </c>
      <c r="V12" s="141"/>
      <c r="W12" s="141"/>
      <c r="X12" s="141"/>
      <c r="Y12" s="141"/>
      <c r="Z12" s="141"/>
      <c r="AA12" s="141"/>
      <c r="AB12" s="141"/>
      <c r="AC12" s="146"/>
    </row>
    <row r="13" spans="1:29" ht="12.75">
      <c r="A13" s="147">
        <v>0</v>
      </c>
      <c r="B13" s="148">
        <v>2</v>
      </c>
      <c r="C13" s="148">
        <v>0</v>
      </c>
      <c r="D13" s="106">
        <f>SUM(A13:C13)</f>
        <v>2</v>
      </c>
      <c r="E13" s="148">
        <v>6</v>
      </c>
      <c r="F13" s="150"/>
      <c r="G13" s="240" t="str">
        <f>Totali!G7</f>
        <v>14 Gugole Elia</v>
      </c>
      <c r="H13" s="148">
        <v>2</v>
      </c>
      <c r="I13" s="106">
        <v>1</v>
      </c>
      <c r="J13" s="106"/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/>
      <c r="T13" s="148"/>
      <c r="U13" s="148"/>
      <c r="V13" s="148"/>
      <c r="W13" s="148"/>
      <c r="X13" s="148"/>
      <c r="Y13" s="148"/>
      <c r="Z13" s="148">
        <v>1</v>
      </c>
      <c r="AA13" s="148"/>
      <c r="AB13" s="148"/>
      <c r="AC13" s="153"/>
    </row>
    <row r="14" spans="1:29" ht="12.75">
      <c r="A14" s="140">
        <v>0</v>
      </c>
      <c r="B14" s="141">
        <v>0</v>
      </c>
      <c r="C14" s="141">
        <v>1</v>
      </c>
      <c r="D14" s="73">
        <f>SUM(A14:C14)</f>
        <v>1</v>
      </c>
      <c r="E14" s="141">
        <v>4</v>
      </c>
      <c r="F14" s="142"/>
      <c r="G14" s="216" t="str">
        <f>Totali!G8</f>
        <v>68 Maino Marco</v>
      </c>
      <c r="H14" s="141">
        <v>1</v>
      </c>
      <c r="I14" s="73">
        <v>1</v>
      </c>
      <c r="J14" s="73"/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>
        <v>1</v>
      </c>
      <c r="AC14" s="146"/>
    </row>
    <row r="15" spans="1:29" ht="12.75">
      <c r="A15" s="147">
        <v>2</v>
      </c>
      <c r="B15" s="148">
        <v>1</v>
      </c>
      <c r="C15" s="148">
        <v>0</v>
      </c>
      <c r="D15" s="106">
        <f>SUM(A15:C15)</f>
        <v>3</v>
      </c>
      <c r="E15" s="148">
        <v>6</v>
      </c>
      <c r="F15" s="150"/>
      <c r="G15" s="240" t="str">
        <f>Totali!G9</f>
        <v> 2 Mosconi Leonardo</v>
      </c>
      <c r="H15" s="148">
        <v>2</v>
      </c>
      <c r="I15" s="106"/>
      <c r="J15" s="106"/>
      <c r="K15" s="148"/>
      <c r="L15" s="148"/>
      <c r="M15" s="148"/>
      <c r="N15" s="148"/>
      <c r="O15" s="106">
        <f>SUM(K15+L15*2+M15*3+N15*4)</f>
        <v>0</v>
      </c>
      <c r="P15" s="148"/>
      <c r="Q15" s="241">
        <f>IF(I15=0,0,J15/I15*1000)</f>
        <v>0</v>
      </c>
      <c r="R15" s="241">
        <f>IF(I15=0,0,O15/I15*1000)</f>
        <v>0</v>
      </c>
      <c r="S15" s="148">
        <v>2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53"/>
    </row>
    <row r="16" spans="1:29" ht="12.75">
      <c r="A16" s="140">
        <v>4</v>
      </c>
      <c r="B16" s="141">
        <v>6</v>
      </c>
      <c r="C16" s="141">
        <v>2</v>
      </c>
      <c r="D16" s="73">
        <f>SUM(A16:C16)</f>
        <v>12</v>
      </c>
      <c r="E16" s="141">
        <v>6</v>
      </c>
      <c r="F16" s="142"/>
      <c r="G16" s="216" t="str">
        <f>Totali!G10</f>
        <v> 6 Rampo Elia</v>
      </c>
      <c r="H16" s="141">
        <v>3</v>
      </c>
      <c r="I16" s="73">
        <v>1</v>
      </c>
      <c r="J16" s="73"/>
      <c r="K16" s="141"/>
      <c r="L16" s="141"/>
      <c r="M16" s="141"/>
      <c r="N16" s="141"/>
      <c r="O16" s="73">
        <f>SUM(K16+L16*2+M16*3+N16*4)</f>
        <v>0</v>
      </c>
      <c r="P16" s="141"/>
      <c r="Q16" s="208">
        <f>IF(I16=0,0,J16/I16*1000)</f>
        <v>0</v>
      </c>
      <c r="R16" s="208">
        <f>IF(I16=0,0,O16/I16*1000)</f>
        <v>0</v>
      </c>
      <c r="S16" s="141"/>
      <c r="T16" s="141"/>
      <c r="U16" s="141"/>
      <c r="V16" s="141">
        <v>2</v>
      </c>
      <c r="W16" s="141"/>
      <c r="X16" s="141">
        <v>1</v>
      </c>
      <c r="Y16" s="141"/>
      <c r="Z16" s="141"/>
      <c r="AA16" s="141"/>
      <c r="AB16" s="141"/>
      <c r="AC16" s="146"/>
    </row>
    <row r="17" spans="1:29" ht="12.75">
      <c r="A17" s="147"/>
      <c r="B17" s="148"/>
      <c r="C17" s="148"/>
      <c r="D17" s="106">
        <f>SUM(A17:C17)</f>
        <v>0</v>
      </c>
      <c r="E17" s="148"/>
      <c r="F17" s="150"/>
      <c r="G17" s="240" t="str">
        <f>Totali!G11</f>
        <v>11 Rampo Zeno</v>
      </c>
      <c r="H17" s="148"/>
      <c r="I17" s="106"/>
      <c r="J17" s="106"/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3"/>
    </row>
    <row r="18" spans="1:29" ht="12.75">
      <c r="A18" s="140">
        <v>8</v>
      </c>
      <c r="B18" s="141">
        <v>0</v>
      </c>
      <c r="C18" s="141">
        <v>0</v>
      </c>
      <c r="D18" s="73">
        <f>SUM(A18:C18)</f>
        <v>8</v>
      </c>
      <c r="E18" s="141">
        <v>6</v>
      </c>
      <c r="F18" s="142"/>
      <c r="G18" s="216" t="str">
        <f>Totali!G12</f>
        <v>72 Sapuppo Andrea</v>
      </c>
      <c r="H18" s="141">
        <v>2</v>
      </c>
      <c r="I18" s="73">
        <v>2</v>
      </c>
      <c r="J18" s="73"/>
      <c r="K18" s="141"/>
      <c r="L18" s="141"/>
      <c r="M18" s="141"/>
      <c r="N18" s="141"/>
      <c r="O18" s="73">
        <f>SUM(K18+L18*2+M18*3+N18*4)</f>
        <v>0</v>
      </c>
      <c r="P18" s="141"/>
      <c r="Q18" s="208">
        <f>IF(I18=0,0,J18/I18*1000)</f>
        <v>0</v>
      </c>
      <c r="R18" s="208">
        <f>IF(I18=0,0,O18/I18*1000)</f>
        <v>0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>
        <v>2</v>
      </c>
      <c r="AC18" s="146"/>
    </row>
    <row r="19" spans="1:29" ht="12.75">
      <c r="A19" s="147">
        <v>3</v>
      </c>
      <c r="B19" s="148">
        <v>0</v>
      </c>
      <c r="C19" s="148">
        <v>0</v>
      </c>
      <c r="D19" s="106">
        <f>SUM(A19:C19)</f>
        <v>3</v>
      </c>
      <c r="E19" s="148">
        <v>6</v>
      </c>
      <c r="F19" s="150"/>
      <c r="G19" s="240" t="str">
        <f>Totali!G13</f>
        <v>44 Zambellan Mirco</v>
      </c>
      <c r="H19" s="148">
        <v>3</v>
      </c>
      <c r="I19" s="106">
        <v>2</v>
      </c>
      <c r="J19" s="106"/>
      <c r="K19" s="148"/>
      <c r="L19" s="148"/>
      <c r="M19" s="148"/>
      <c r="N19" s="148"/>
      <c r="O19" s="106">
        <f>SUM(K19+L19*2+M19*3+N19*4)</f>
        <v>0</v>
      </c>
      <c r="P19" s="148"/>
      <c r="Q19" s="241">
        <f>IF(I19=0,0,J19/I19*1000)</f>
        <v>0</v>
      </c>
      <c r="R19" s="241">
        <f>IF(I19=0,0,O19/I19*1000)</f>
        <v>0</v>
      </c>
      <c r="S19" s="148">
        <v>1</v>
      </c>
      <c r="T19" s="148"/>
      <c r="U19" s="148"/>
      <c r="V19" s="148"/>
      <c r="W19" s="148"/>
      <c r="X19" s="148"/>
      <c r="Y19" s="148"/>
      <c r="Z19" s="148"/>
      <c r="AA19" s="148"/>
      <c r="AB19" s="148">
        <v>1</v>
      </c>
      <c r="AC19" s="153"/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/>
      <c r="J20" s="73"/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0</v>
      </c>
      <c r="B21" s="148">
        <v>0</v>
      </c>
      <c r="C21" s="148">
        <v>0</v>
      </c>
      <c r="D21" s="106">
        <f>SUM(A21:C21)</f>
        <v>0</v>
      </c>
      <c r="E21" s="148">
        <v>6</v>
      </c>
      <c r="F21" s="150"/>
      <c r="G21" s="240" t="str">
        <f>Totali!G15</f>
        <v> 8 Zenari Diego</v>
      </c>
      <c r="H21" s="148">
        <v>2</v>
      </c>
      <c r="I21" s="106">
        <v>2</v>
      </c>
      <c r="J21" s="106"/>
      <c r="K21" s="148"/>
      <c r="L21" s="148"/>
      <c r="M21" s="148"/>
      <c r="N21" s="148"/>
      <c r="O21" s="106">
        <f>SUM(K21+L21*2+M21*3+N21*4)</f>
        <v>0</v>
      </c>
      <c r="P21" s="148"/>
      <c r="Q21" s="241">
        <f>IF(I21=0,0,J21/I21*1000)</f>
        <v>0</v>
      </c>
      <c r="R21" s="241">
        <f>IF(I21=0,0,O21/I21*1000)</f>
        <v>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>
        <v>1</v>
      </c>
      <c r="AC21" s="153"/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/>
      <c r="J22" s="73"/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/>
      <c r="J23" s="106"/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/>
      <c r="J24" s="73"/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/>
      <c r="J25" s="106"/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>
        <v>0</v>
      </c>
      <c r="B26" s="141">
        <v>0</v>
      </c>
      <c r="C26" s="141">
        <v>0</v>
      </c>
      <c r="D26" s="73">
        <f>SUM(A26:C26)</f>
        <v>0</v>
      </c>
      <c r="E26" s="141">
        <v>2</v>
      </c>
      <c r="F26" s="142"/>
      <c r="G26" s="216" t="str">
        <f>Totali!G20</f>
        <v> 1 Orrasch Matteo</v>
      </c>
      <c r="H26" s="141">
        <v>1</v>
      </c>
      <c r="I26" s="73">
        <v>1</v>
      </c>
      <c r="J26" s="73"/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>
        <v>1</v>
      </c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/>
      <c r="J27" s="106"/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/>
      <c r="J28" s="73"/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18</v>
      </c>
      <c r="B30" s="121">
        <f>SUM(B10:B29)</f>
        <v>11</v>
      </c>
      <c r="C30" s="121">
        <f>SUM(C10:C29)</f>
        <v>3</v>
      </c>
      <c r="D30" s="121">
        <f>SUM(D10:D29)</f>
        <v>32</v>
      </c>
      <c r="E30" s="121">
        <f>SUM(E10:E29)</f>
        <v>54</v>
      </c>
      <c r="F30" s="222">
        <f>SUM(F10:F29)</f>
        <v>0</v>
      </c>
      <c r="G30" s="168" t="s">
        <v>77</v>
      </c>
      <c r="H30" s="121">
        <f>SUM(H10:H29)</f>
        <v>22</v>
      </c>
      <c r="I30" s="121">
        <f>SUM(I10:I29)</f>
        <v>16</v>
      </c>
      <c r="J30" s="121">
        <f>SUM(J10:J29)</f>
        <v>0</v>
      </c>
      <c r="K30" s="121">
        <f>SUM(K10:K29)</f>
        <v>0</v>
      </c>
      <c r="L30" s="121">
        <f>SUM(L10:L29)</f>
        <v>0</v>
      </c>
      <c r="M30" s="121">
        <f>SUM(M10:M29)</f>
        <v>0</v>
      </c>
      <c r="N30" s="121">
        <f>SUM(N10:N29)</f>
        <v>0</v>
      </c>
      <c r="O30" s="121">
        <f>SUM(O10:O29)</f>
        <v>0</v>
      </c>
      <c r="P30" s="121">
        <f>SUM(P10:P29)</f>
        <v>0</v>
      </c>
      <c r="Q30" s="233">
        <f>IF(I30=0,0,J30/I30*1000)</f>
        <v>0</v>
      </c>
      <c r="R30" s="233">
        <f>IF(I30=0,0,O30/I30*1000)</f>
        <v>0</v>
      </c>
      <c r="S30" s="121">
        <f>SUM(S10:S29)</f>
        <v>3</v>
      </c>
      <c r="T30" s="121">
        <f>SUM(T10:T29)</f>
        <v>0</v>
      </c>
      <c r="U30" s="121">
        <f>SUM(U10:U29)</f>
        <v>1</v>
      </c>
      <c r="V30" s="121">
        <f>SUM(V10:V29)</f>
        <v>2</v>
      </c>
      <c r="W30" s="121">
        <f>SUM(W10:W29)</f>
        <v>0</v>
      </c>
      <c r="X30" s="121">
        <f>SUM(X10:X29)</f>
        <v>1</v>
      </c>
      <c r="Y30" s="121">
        <f>SUM(Y10:Y29)</f>
        <v>0</v>
      </c>
      <c r="Z30" s="121">
        <f>SUM(Z10:Z29)</f>
        <v>1</v>
      </c>
      <c r="AA30" s="121">
        <f>SUM(AA10:AA29)</f>
        <v>0</v>
      </c>
      <c r="AB30" s="121">
        <f>SUM(AB10:AB29)</f>
        <v>8</v>
      </c>
      <c r="AC30" s="122">
        <f>SUM(AC10:AC29)</f>
        <v>0</v>
      </c>
    </row>
    <row r="31" spans="6:18" ht="12.75">
      <c r="F31" s="53"/>
      <c r="H31" s="247">
        <f>+H30-I30-SUM(S30,V30:W30,Z30:AA30)</f>
        <v>0</v>
      </c>
      <c r="Q31" s="53"/>
      <c r="R31" s="53"/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160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8</v>
      </c>
      <c r="P33" s="175">
        <v>1</v>
      </c>
      <c r="Q33" s="176">
        <v>1</v>
      </c>
      <c r="R33" s="76">
        <f>IF(Q33=0,0,Q33/S33*9)</f>
        <v>4.5</v>
      </c>
      <c r="S33" s="178">
        <v>2</v>
      </c>
      <c r="T33" s="141">
        <v>3</v>
      </c>
      <c r="U33" s="141">
        <v>0</v>
      </c>
      <c r="V33" s="141">
        <v>0</v>
      </c>
      <c r="W33" s="141"/>
      <c r="X33" s="141"/>
      <c r="Y33" s="146"/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17</v>
      </c>
      <c r="P34" s="180">
        <v>5</v>
      </c>
      <c r="Q34" s="181">
        <v>3</v>
      </c>
      <c r="R34" s="77">
        <f>IF(Q34=0,0,Q34/S34*9)</f>
        <v>9</v>
      </c>
      <c r="S34" s="183">
        <v>3</v>
      </c>
      <c r="T34" s="148">
        <v>3</v>
      </c>
      <c r="U34" s="148">
        <v>4</v>
      </c>
      <c r="V34" s="148">
        <v>2</v>
      </c>
      <c r="W34" s="148"/>
      <c r="X34" s="148"/>
      <c r="Y34" s="153">
        <v>7</v>
      </c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76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226" t="str">
        <f>Totali!G34</f>
        <v>44 Zambellan Mirco</v>
      </c>
      <c r="H39" s="141"/>
      <c r="I39" s="141"/>
      <c r="J39" s="141"/>
      <c r="K39" s="141"/>
      <c r="L39" s="141"/>
      <c r="M39" s="141"/>
      <c r="N39" s="141"/>
      <c r="O39" s="141">
        <v>6</v>
      </c>
      <c r="P39" s="175">
        <v>2</v>
      </c>
      <c r="Q39" s="176">
        <v>2</v>
      </c>
      <c r="R39" s="76">
        <f>IF(Q39=0,0,Q39/S39*9)</f>
        <v>18</v>
      </c>
      <c r="S39" s="178">
        <v>1</v>
      </c>
      <c r="T39" s="141">
        <v>1</v>
      </c>
      <c r="U39" s="141">
        <v>2</v>
      </c>
      <c r="V39" s="141">
        <v>1</v>
      </c>
      <c r="W39" s="141"/>
      <c r="X39" s="141"/>
      <c r="Y39" s="146"/>
    </row>
    <row r="40" spans="7:25" ht="12.75">
      <c r="G40" s="192" t="s">
        <v>77</v>
      </c>
      <c r="H40" s="121">
        <f>SUM(H33:H39)</f>
        <v>0</v>
      </c>
      <c r="I40" s="121">
        <f>SUM(I33:I39)</f>
        <v>0</v>
      </c>
      <c r="J40" s="121">
        <f>SUM(J33:J39)</f>
        <v>0</v>
      </c>
      <c r="K40" s="121">
        <f>SUM(K33:K39)</f>
        <v>0</v>
      </c>
      <c r="L40" s="121">
        <f>SUM(L33:L39)</f>
        <v>0</v>
      </c>
      <c r="M40" s="121">
        <f>SUM(M33:M39)</f>
        <v>0</v>
      </c>
      <c r="N40" s="121">
        <f>SUM(N33:N39)</f>
        <v>0</v>
      </c>
      <c r="O40" s="121">
        <f>SUM(O33:O39)</f>
        <v>31</v>
      </c>
      <c r="P40" s="232">
        <f>SUM(P33:P39)</f>
        <v>8</v>
      </c>
      <c r="Q40" s="233">
        <f>SUM(Q33:Q39)</f>
        <v>6</v>
      </c>
      <c r="R40" s="233">
        <f>IF(Q40=0,0,Q40/S40*9)</f>
        <v>9</v>
      </c>
      <c r="S40" s="224">
        <f>SUM(S33:S39)</f>
        <v>6</v>
      </c>
      <c r="T40" s="121">
        <f>SUM(T33:T39)</f>
        <v>7</v>
      </c>
      <c r="U40" s="121">
        <f>SUM(U33:U39)</f>
        <v>6</v>
      </c>
      <c r="V40" s="121">
        <f>SUM(V33:V39)</f>
        <v>3</v>
      </c>
      <c r="W40" s="121">
        <f>SUM(W33:W39)</f>
        <v>0</v>
      </c>
      <c r="X40" s="121">
        <f>SUM(X33:X39)</f>
        <v>0</v>
      </c>
      <c r="Y40" s="122">
        <f>SUM(Y33:Y39)</f>
        <v>7</v>
      </c>
    </row>
    <row r="41" ht="12.75">
      <c r="R41" s="53"/>
    </row>
    <row r="42" spans="7:25" ht="12.75">
      <c r="G42" s="5" t="s">
        <v>116</v>
      </c>
      <c r="H42" s="94" t="s">
        <v>36</v>
      </c>
      <c r="I42" s="94" t="s">
        <v>54</v>
      </c>
      <c r="J42" s="94" t="s">
        <v>55</v>
      </c>
      <c r="K42" s="7" t="s">
        <v>117</v>
      </c>
      <c r="L42" s="95"/>
      <c r="M42" s="95"/>
      <c r="N42" s="95"/>
      <c r="O42" s="95"/>
      <c r="P42" s="96" t="s">
        <v>118</v>
      </c>
      <c r="Q42" s="96"/>
      <c r="R42" s="96"/>
      <c r="S42" s="94" t="s">
        <v>99</v>
      </c>
      <c r="T42" s="94" t="s">
        <v>119</v>
      </c>
      <c r="U42" s="94" t="s">
        <v>120</v>
      </c>
      <c r="V42" s="94" t="s">
        <v>121</v>
      </c>
      <c r="W42" s="94"/>
      <c r="X42" s="7" t="s">
        <v>122</v>
      </c>
      <c r="Y42" s="7"/>
    </row>
    <row r="43" spans="7:25" ht="12.75">
      <c r="G43" s="226" t="str">
        <f>Totali!G39</f>
        <v>Zambellan Mirco</v>
      </c>
      <c r="H43" s="141">
        <v>5</v>
      </c>
      <c r="I43" s="141">
        <v>1</v>
      </c>
      <c r="J43" s="141">
        <v>0</v>
      </c>
      <c r="K43" s="146">
        <v>0</v>
      </c>
      <c r="P43" s="98" t="s">
        <v>145</v>
      </c>
      <c r="Q43" s="98"/>
      <c r="R43" s="98"/>
      <c r="S43" s="197"/>
      <c r="T43" s="197"/>
      <c r="U43" s="99" t="s">
        <v>128</v>
      </c>
      <c r="V43" s="99" t="s">
        <v>128</v>
      </c>
      <c r="W43" s="73"/>
      <c r="X43" s="100">
        <f>IF(S43=0,0,T43/S43*1000)</f>
        <v>0</v>
      </c>
      <c r="Y43" s="100"/>
    </row>
    <row r="44" spans="7:25" ht="12.75">
      <c r="G44" s="227" t="str">
        <f>Totali!G40</f>
        <v>Mosconi Leonardo</v>
      </c>
      <c r="H44" s="148"/>
      <c r="I44" s="148"/>
      <c r="J44" s="148"/>
      <c r="K44" s="153"/>
      <c r="P44" s="102" t="s">
        <v>146</v>
      </c>
      <c r="Q44" s="102"/>
      <c r="R44" s="102"/>
      <c r="S44" s="103" t="s">
        <v>128</v>
      </c>
      <c r="T44" s="104" t="s">
        <v>128</v>
      </c>
      <c r="U44" s="199"/>
      <c r="V44" s="105" t="s">
        <v>128</v>
      </c>
      <c r="W44" s="106"/>
      <c r="X44" s="107">
        <f>U44/9</f>
        <v>0</v>
      </c>
      <c r="Y44" s="107"/>
    </row>
    <row r="45" spans="7:25" ht="12.75">
      <c r="G45" s="226" t="str">
        <f>Totali!G41</f>
        <v>Guarda Dario</v>
      </c>
      <c r="H45" s="141">
        <v>1</v>
      </c>
      <c r="I45" s="141">
        <v>1</v>
      </c>
      <c r="J45" s="141">
        <v>0</v>
      </c>
      <c r="K45" s="146">
        <v>0</v>
      </c>
      <c r="P45" s="108" t="s">
        <v>147</v>
      </c>
      <c r="Q45" s="108"/>
      <c r="R45" s="108"/>
      <c r="S45" s="109" t="s">
        <v>128</v>
      </c>
      <c r="T45" s="110" t="s">
        <v>128</v>
      </c>
      <c r="U45" s="99" t="s">
        <v>128</v>
      </c>
      <c r="V45" s="197"/>
      <c r="W45" s="73"/>
      <c r="X45" s="111">
        <f>V45/9</f>
        <v>0</v>
      </c>
      <c r="Y45" s="111"/>
    </row>
    <row r="46" spans="7:25" ht="12.75">
      <c r="G46" s="228" t="str">
        <f>Totali!G42</f>
        <v>Da Giau Massimiliano</v>
      </c>
      <c r="H46" s="203"/>
      <c r="I46" s="203"/>
      <c r="J46" s="203"/>
      <c r="K46" s="204"/>
      <c r="P46" s="102" t="s">
        <v>28</v>
      </c>
      <c r="Q46" s="102"/>
      <c r="R46" s="102"/>
      <c r="S46" s="113" t="s">
        <v>128</v>
      </c>
      <c r="T46" s="114" t="s">
        <v>128</v>
      </c>
      <c r="U46" s="115" t="s">
        <v>128</v>
      </c>
      <c r="V46" s="115" t="s">
        <v>128</v>
      </c>
      <c r="W46" s="116"/>
      <c r="X46" s="117">
        <f>IF(D30=0,0,SUM(A30,B30)/D30*1000)</f>
        <v>906.25</v>
      </c>
      <c r="Y46" s="117"/>
    </row>
    <row r="47" spans="7:25" ht="12.75">
      <c r="G47" s="192" t="s">
        <v>77</v>
      </c>
      <c r="H47" s="121">
        <f>SUM(H43:H46)</f>
        <v>6</v>
      </c>
      <c r="I47" s="121">
        <f>SUM(I43:I46)</f>
        <v>2</v>
      </c>
      <c r="J47" s="121">
        <f>SUM(J43:J46)</f>
        <v>0</v>
      </c>
      <c r="K47" s="122">
        <f>SUM(K43:K46)</f>
        <v>0</v>
      </c>
      <c r="P47" s="118"/>
      <c r="Q47" s="118"/>
      <c r="R47" s="118"/>
      <c r="S47" s="119"/>
      <c r="T47" s="120"/>
      <c r="U47" s="121"/>
      <c r="V47" s="121"/>
      <c r="W47" s="121"/>
      <c r="X47" s="121"/>
      <c r="Y47" s="122"/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  <mergeCell ref="X46:Y46"/>
    <mergeCell ref="P47:R4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6" width="3.57421875" style="0" customWidth="1"/>
    <col min="7" max="7" width="20.7109375" style="0" customWidth="1"/>
    <col min="8" max="12" width="4.28125" style="0" customWidth="1"/>
    <col min="13" max="13" width="4.140625" style="0" customWidth="1"/>
    <col min="14" max="16" width="4.28125" style="0" customWidth="1"/>
    <col min="17" max="18" width="6.28125" style="0" customWidth="1"/>
    <col min="19" max="29" width="4.281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142</v>
      </c>
      <c r="H3" s="132">
        <v>1</v>
      </c>
      <c r="I3" s="132">
        <v>0</v>
      </c>
      <c r="J3" s="132">
        <v>3</v>
      </c>
      <c r="K3" s="132">
        <v>2</v>
      </c>
      <c r="L3" s="132">
        <v>0</v>
      </c>
      <c r="M3" s="132">
        <v>1</v>
      </c>
      <c r="N3" s="132">
        <v>0</v>
      </c>
      <c r="O3" s="132"/>
      <c r="P3" s="132"/>
      <c r="Q3" s="133">
        <f>SUM(H3:P4)</f>
        <v>7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144</v>
      </c>
      <c r="H5" s="137">
        <v>2</v>
      </c>
      <c r="I5" s="137">
        <v>3</v>
      </c>
      <c r="J5" s="137">
        <v>0</v>
      </c>
      <c r="K5" s="137">
        <v>0</v>
      </c>
      <c r="L5" s="137">
        <v>1</v>
      </c>
      <c r="M5" s="137">
        <v>0</v>
      </c>
      <c r="N5" s="137">
        <v>0</v>
      </c>
      <c r="O5" s="137"/>
      <c r="P5" s="137"/>
      <c r="Q5" s="138">
        <f>SUM(H5:P6)</f>
        <v>6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0</v>
      </c>
      <c r="B10" s="141">
        <v>0</v>
      </c>
      <c r="C10" s="141">
        <v>1</v>
      </c>
      <c r="D10" s="35">
        <f>SUM(A10:C10)</f>
        <v>1</v>
      </c>
      <c r="E10" s="141">
        <v>3</v>
      </c>
      <c r="F10" s="142"/>
      <c r="G10" s="143" t="str">
        <f>Totali!G4</f>
        <v>22 Braga Andrea</v>
      </c>
      <c r="H10" s="141">
        <v>2</v>
      </c>
      <c r="I10" s="144">
        <f>SUM(H10)-(S10+T10+V10+W10+Z10+AA10)</f>
        <v>1</v>
      </c>
      <c r="J10" s="35">
        <f>SUM(K10:N10)</f>
        <v>0</v>
      </c>
      <c r="K10" s="141"/>
      <c r="L10" s="141"/>
      <c r="M10" s="141"/>
      <c r="N10" s="141"/>
      <c r="O10" s="35">
        <f>SUM(K10+L10*2+M10*3+N10*4)</f>
        <v>0</v>
      </c>
      <c r="P10" s="141"/>
      <c r="Q10" s="145">
        <f>IF(I10=0,0,J10/I10*1000)</f>
        <v>0</v>
      </c>
      <c r="R10" s="145">
        <f>IF(I10=0,0,O10/I10*1000)</f>
        <v>0</v>
      </c>
      <c r="S10" s="141">
        <v>1</v>
      </c>
      <c r="T10" s="141"/>
      <c r="U10" s="141"/>
      <c r="V10" s="141"/>
      <c r="W10" s="141"/>
      <c r="X10" s="141"/>
      <c r="Y10" s="141">
        <v>1</v>
      </c>
      <c r="Z10" s="141"/>
      <c r="AA10" s="141"/>
      <c r="AB10" s="141">
        <v>1</v>
      </c>
      <c r="AC10" s="146"/>
    </row>
    <row r="11" spans="1:29" ht="12.75">
      <c r="A11" s="147">
        <v>0</v>
      </c>
      <c r="B11" s="148">
        <v>0</v>
      </c>
      <c r="C11" s="148">
        <v>0</v>
      </c>
      <c r="D11" s="149">
        <f>SUM(A11:C11)</f>
        <v>0</v>
      </c>
      <c r="E11" s="148">
        <v>7</v>
      </c>
      <c r="F11" s="150"/>
      <c r="G11" s="151" t="str">
        <f>Totali!G5</f>
        <v>37 Filippini Riccardo</v>
      </c>
      <c r="H11" s="148">
        <v>4</v>
      </c>
      <c r="I11" s="149">
        <f>SUM(H11)-(S11+T11+V11+W11+Z11+AA11)</f>
        <v>2</v>
      </c>
      <c r="J11" s="149">
        <f>SUM(K11:N11)</f>
        <v>1</v>
      </c>
      <c r="K11" s="148">
        <v>1</v>
      </c>
      <c r="L11" s="148"/>
      <c r="M11" s="148"/>
      <c r="N11" s="148"/>
      <c r="O11" s="149">
        <f>SUM(K11+L11*2+M11*3+N11*4)</f>
        <v>1</v>
      </c>
      <c r="P11" s="148">
        <v>1</v>
      </c>
      <c r="Q11" s="152">
        <f>IF(I11=0,0,J11/I11*1000)</f>
        <v>500</v>
      </c>
      <c r="R11" s="152">
        <f>IF(I11=0,0,O11/I11*1000)</f>
        <v>500</v>
      </c>
      <c r="S11" s="148">
        <v>2</v>
      </c>
      <c r="T11" s="148"/>
      <c r="U11" s="148"/>
      <c r="V11" s="148"/>
      <c r="W11" s="148"/>
      <c r="X11" s="148">
        <v>1</v>
      </c>
      <c r="Y11" s="148"/>
      <c r="Z11" s="148"/>
      <c r="AA11" s="148"/>
      <c r="AB11" s="148">
        <v>1</v>
      </c>
      <c r="AC11" s="153"/>
    </row>
    <row r="12" spans="1:29" ht="12.75">
      <c r="A12" s="140">
        <v>1</v>
      </c>
      <c r="B12" s="141">
        <v>0</v>
      </c>
      <c r="C12" s="141">
        <v>0</v>
      </c>
      <c r="D12" s="35">
        <f>SUM(A12:C12)</f>
        <v>1</v>
      </c>
      <c r="E12" s="141">
        <v>7</v>
      </c>
      <c r="F12" s="142"/>
      <c r="G12" s="154" t="str">
        <f>Totali!G6</f>
        <v>73 Guarda Dario</v>
      </c>
      <c r="H12" s="141">
        <v>4</v>
      </c>
      <c r="I12" s="35">
        <f>SUM(H12)-(S12+T12+V12+W12+Z12+AA12)</f>
        <v>4</v>
      </c>
      <c r="J12" s="35">
        <f>SUM(K12:N12)</f>
        <v>1</v>
      </c>
      <c r="K12" s="141">
        <v>1</v>
      </c>
      <c r="L12" s="141"/>
      <c r="M12" s="141"/>
      <c r="N12" s="141"/>
      <c r="O12" s="35">
        <f>SUM(K12+L12*2+M12*3+N12*4)</f>
        <v>1</v>
      </c>
      <c r="P12" s="141"/>
      <c r="Q12" s="145">
        <f>IF(I12=0,0,J12/I12*1000)</f>
        <v>250</v>
      </c>
      <c r="R12" s="145">
        <f>IF(I12=0,0,O12/I12*1000)</f>
        <v>250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>
        <v>1</v>
      </c>
      <c r="AC12" s="146">
        <v>2</v>
      </c>
    </row>
    <row r="13" spans="1:29" ht="12.75">
      <c r="A13" s="147">
        <v>0</v>
      </c>
      <c r="B13" s="148">
        <v>2</v>
      </c>
      <c r="C13" s="148">
        <v>1</v>
      </c>
      <c r="D13" s="149">
        <f>SUM(A13:C13)</f>
        <v>3</v>
      </c>
      <c r="E13" s="148">
        <v>7</v>
      </c>
      <c r="F13" s="150"/>
      <c r="G13" s="151" t="str">
        <f>Totali!G7</f>
        <v>14 Gugole Elia</v>
      </c>
      <c r="H13" s="148">
        <v>4</v>
      </c>
      <c r="I13" s="149">
        <f>SUM(H13)-(S13+T13+V13+W13+Z13+AA13)</f>
        <v>4</v>
      </c>
      <c r="J13" s="149">
        <f>SUM(K13:N13)</f>
        <v>1</v>
      </c>
      <c r="K13" s="148">
        <v>1</v>
      </c>
      <c r="L13" s="148"/>
      <c r="M13" s="148"/>
      <c r="N13" s="148"/>
      <c r="O13" s="149">
        <f>SUM(K13+L13*2+M13*3+N13*4)</f>
        <v>1</v>
      </c>
      <c r="P13" s="148"/>
      <c r="Q13" s="152">
        <f>IF(I13=0,0,J13/I13*1000)</f>
        <v>250</v>
      </c>
      <c r="R13" s="152">
        <f>IF(I13=0,0,O13/I13*1000)</f>
        <v>250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>
        <v>2</v>
      </c>
      <c r="AC13" s="153"/>
    </row>
    <row r="14" spans="1:29" ht="12.75">
      <c r="A14" s="140">
        <v>0</v>
      </c>
      <c r="B14" s="141">
        <v>0</v>
      </c>
      <c r="C14" s="141">
        <v>1</v>
      </c>
      <c r="D14" s="35">
        <f>SUM(A14:C14)</f>
        <v>1</v>
      </c>
      <c r="E14" s="141">
        <v>7</v>
      </c>
      <c r="F14" s="142"/>
      <c r="G14" s="154" t="str">
        <f>Totali!G8</f>
        <v>68 Maino Marco</v>
      </c>
      <c r="H14" s="141">
        <v>4</v>
      </c>
      <c r="I14" s="35">
        <f>SUM(H14)-(S14+T14+V14+W14+Z14+AA14)</f>
        <v>4</v>
      </c>
      <c r="J14" s="35">
        <f>SUM(K14:N14)</f>
        <v>0</v>
      </c>
      <c r="K14" s="141"/>
      <c r="L14" s="141"/>
      <c r="M14" s="141"/>
      <c r="N14" s="155"/>
      <c r="O14" s="35">
        <f>SUM(K14+L14*2+M14*3+N14*4)</f>
        <v>0</v>
      </c>
      <c r="P14" s="141"/>
      <c r="Q14" s="145">
        <f>IF(I14=0,0,J14/I14*1000)</f>
        <v>0</v>
      </c>
      <c r="R14" s="145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>
        <v>2</v>
      </c>
      <c r="AC14" s="146"/>
    </row>
    <row r="15" spans="1:29" ht="12.75">
      <c r="A15" s="147">
        <v>0</v>
      </c>
      <c r="B15" s="148">
        <v>2</v>
      </c>
      <c r="C15" s="148">
        <v>0</v>
      </c>
      <c r="D15" s="149">
        <f>SUM(A15:C15)</f>
        <v>2</v>
      </c>
      <c r="E15" s="148">
        <v>7</v>
      </c>
      <c r="F15" s="150"/>
      <c r="G15" s="151" t="str">
        <f>Totali!G9</f>
        <v> 2 Mosconi Leonardo</v>
      </c>
      <c r="H15" s="148">
        <v>4</v>
      </c>
      <c r="I15" s="149">
        <f>SUM(H15)-(S15+T15+V15+W15+Z15+AA15)</f>
        <v>3</v>
      </c>
      <c r="J15" s="149">
        <f>SUM(K15:N15)</f>
        <v>0</v>
      </c>
      <c r="K15" s="148"/>
      <c r="L15" s="148"/>
      <c r="M15" s="148"/>
      <c r="N15" s="148"/>
      <c r="O15" s="149">
        <f>SUM(K15+L15*2+M15*3+N15*4)</f>
        <v>0</v>
      </c>
      <c r="P15" s="148">
        <v>1</v>
      </c>
      <c r="Q15" s="152">
        <f>IF(I15=0,0,J15/I15*1000)</f>
        <v>0</v>
      </c>
      <c r="R15" s="152">
        <f>IF(I15=0,0,O15/I15*1000)</f>
        <v>0</v>
      </c>
      <c r="S15" s="148">
        <v>1</v>
      </c>
      <c r="T15" s="148"/>
      <c r="U15" s="148"/>
      <c r="V15" s="148"/>
      <c r="W15" s="148"/>
      <c r="X15" s="148"/>
      <c r="Y15" s="148"/>
      <c r="Z15" s="148"/>
      <c r="AA15" s="148"/>
      <c r="AB15" s="148">
        <v>1</v>
      </c>
      <c r="AC15" s="153">
        <v>1</v>
      </c>
    </row>
    <row r="16" spans="1:29" ht="12.75">
      <c r="A16" s="140">
        <v>1</v>
      </c>
      <c r="B16" s="141">
        <v>2</v>
      </c>
      <c r="C16" s="141">
        <v>2</v>
      </c>
      <c r="D16" s="35">
        <f>SUM(A16:C16)</f>
        <v>5</v>
      </c>
      <c r="E16" s="141">
        <v>7</v>
      </c>
      <c r="F16" s="142"/>
      <c r="G16" s="154" t="str">
        <f>Totali!G10</f>
        <v> 6 Rampo Elia</v>
      </c>
      <c r="H16" s="141">
        <v>4</v>
      </c>
      <c r="I16" s="35">
        <f>SUM(H16)-(S16+T16+V16+W16+Z16+AA16)</f>
        <v>4</v>
      </c>
      <c r="J16" s="35">
        <f>SUM(K16:N16)</f>
        <v>2</v>
      </c>
      <c r="K16" s="141">
        <v>2</v>
      </c>
      <c r="L16" s="141"/>
      <c r="M16" s="141"/>
      <c r="N16" s="141"/>
      <c r="O16" s="35">
        <f>SUM(K16+L16*2+M16*3+N16*4)</f>
        <v>2</v>
      </c>
      <c r="P16" s="141">
        <v>3</v>
      </c>
      <c r="Q16" s="145">
        <f>IF(I16=0,0,J16/I16*1000)</f>
        <v>500</v>
      </c>
      <c r="R16" s="145">
        <f>IF(I16=0,0,O16/I16*1000)</f>
        <v>500</v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6"/>
    </row>
    <row r="17" spans="1:29" ht="12.75">
      <c r="A17" s="147"/>
      <c r="B17" s="148"/>
      <c r="C17" s="148"/>
      <c r="D17" s="149">
        <f>SUM(A17:C17)</f>
        <v>0</v>
      </c>
      <c r="E17" s="148"/>
      <c r="F17" s="150"/>
      <c r="G17" s="151" t="str">
        <f>Totali!G11</f>
        <v>11 Rampo Zeno</v>
      </c>
      <c r="H17" s="148"/>
      <c r="I17" s="149">
        <f>SUM(H17)-(S17+T17+V17+W17+Z17+AA17)</f>
        <v>0</v>
      </c>
      <c r="J17" s="149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152">
        <f>IF(I17=0,0,J17/I17*1000)</f>
        <v>0</v>
      </c>
      <c r="R17" s="152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3"/>
    </row>
    <row r="18" spans="1:29" ht="12.75">
      <c r="A18" s="140">
        <v>9</v>
      </c>
      <c r="B18" s="141">
        <v>0</v>
      </c>
      <c r="C18" s="141">
        <v>0</v>
      </c>
      <c r="D18" s="35">
        <f>SUM(A18:C18)</f>
        <v>9</v>
      </c>
      <c r="E18" s="141">
        <v>7</v>
      </c>
      <c r="F18" s="142"/>
      <c r="G18" s="154" t="str">
        <f>Totali!G12</f>
        <v>72 Sapuppo Andrea</v>
      </c>
      <c r="H18" s="141">
        <v>4</v>
      </c>
      <c r="I18" s="35">
        <f>SUM(H18)-(S18+T18+V18+W18+Z18+AA18)</f>
        <v>2</v>
      </c>
      <c r="J18" s="35">
        <f>SUM(K18:N18)</f>
        <v>0</v>
      </c>
      <c r="K18" s="141"/>
      <c r="L18" s="141"/>
      <c r="M18" s="141"/>
      <c r="N18" s="141"/>
      <c r="O18" s="35">
        <f>SUM(K18+L18*2+M18*3+N18*4)</f>
        <v>0</v>
      </c>
      <c r="P18" s="141"/>
      <c r="Q18" s="145">
        <f>IF(I18=0,0,J18/I18*1000)</f>
        <v>0</v>
      </c>
      <c r="R18" s="145">
        <f>IF(I18=0,0,O18/I18*1000)</f>
        <v>0</v>
      </c>
      <c r="S18" s="141">
        <v>2</v>
      </c>
      <c r="T18" s="141"/>
      <c r="U18" s="141"/>
      <c r="V18" s="141"/>
      <c r="W18" s="141"/>
      <c r="X18" s="141"/>
      <c r="Y18" s="141"/>
      <c r="Z18" s="141"/>
      <c r="AA18" s="141"/>
      <c r="AB18" s="141"/>
      <c r="AC18" s="146">
        <v>1</v>
      </c>
    </row>
    <row r="19" spans="1:29" ht="12.75">
      <c r="A19" s="147">
        <v>10</v>
      </c>
      <c r="B19" s="148">
        <v>0</v>
      </c>
      <c r="C19" s="148">
        <v>0</v>
      </c>
      <c r="D19" s="149">
        <f>SUM(A19:C19)</f>
        <v>10</v>
      </c>
      <c r="E19" s="148">
        <v>7</v>
      </c>
      <c r="F19" s="150"/>
      <c r="G19" s="151" t="str">
        <f>Totali!G13</f>
        <v>44 Zambellan Mirco</v>
      </c>
      <c r="H19" s="148">
        <v>4</v>
      </c>
      <c r="I19" s="149">
        <f>SUM(H19)-(S19+T19+V19+W19+Z19+AA19)</f>
        <v>2</v>
      </c>
      <c r="J19" s="149">
        <f>SUM(K19:N19)</f>
        <v>2</v>
      </c>
      <c r="K19" s="148"/>
      <c r="L19" s="148">
        <v>2</v>
      </c>
      <c r="M19" s="148"/>
      <c r="N19" s="148"/>
      <c r="O19" s="149">
        <f>SUM(K19+L19*2+M19*3+N19*4)</f>
        <v>4</v>
      </c>
      <c r="P19" s="148">
        <v>2</v>
      </c>
      <c r="Q19" s="152">
        <f>IF(I19=0,0,J19/I19*1000)</f>
        <v>1000</v>
      </c>
      <c r="R19" s="152">
        <f>IF(I19=0,0,O19/I19*1000)</f>
        <v>2000</v>
      </c>
      <c r="S19" s="148">
        <v>2</v>
      </c>
      <c r="T19" s="148"/>
      <c r="U19" s="148"/>
      <c r="V19" s="148"/>
      <c r="W19" s="148"/>
      <c r="X19" s="148">
        <v>3</v>
      </c>
      <c r="Y19" s="148"/>
      <c r="Z19" s="148"/>
      <c r="AA19" s="148"/>
      <c r="AB19" s="148"/>
      <c r="AC19" s="153">
        <v>2</v>
      </c>
    </row>
    <row r="20" spans="1:29" ht="12.75">
      <c r="A20" s="140"/>
      <c r="B20" s="141"/>
      <c r="C20" s="141"/>
      <c r="D20" s="35">
        <f>SUM(A20:C20)</f>
        <v>0</v>
      </c>
      <c r="E20" s="141"/>
      <c r="F20" s="142"/>
      <c r="G20" s="154" t="str">
        <f>Totali!G14</f>
        <v>42 Zanini Fedrico</v>
      </c>
      <c r="H20" s="141"/>
      <c r="I20" s="35">
        <f>SUM(H20)-(S20+T20+V20+W20+Z20+AA20)</f>
        <v>0</v>
      </c>
      <c r="J20" s="35">
        <f>SUM(K20:N20)</f>
        <v>0</v>
      </c>
      <c r="K20" s="141"/>
      <c r="L20" s="141"/>
      <c r="M20" s="141"/>
      <c r="N20" s="141"/>
      <c r="O20" s="35">
        <f>SUM(K20+L20*2+M20*3+N20*4)</f>
        <v>0</v>
      </c>
      <c r="P20" s="141"/>
      <c r="Q20" s="145">
        <f>IF(I20=0,0,J20/I20*1000)</f>
        <v>0</v>
      </c>
      <c r="R20" s="145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0</v>
      </c>
      <c r="B21" s="148">
        <v>0</v>
      </c>
      <c r="C21" s="148">
        <v>0</v>
      </c>
      <c r="D21" s="149">
        <f>SUM(A21:C21)</f>
        <v>0</v>
      </c>
      <c r="E21" s="148">
        <v>4</v>
      </c>
      <c r="F21" s="150"/>
      <c r="G21" s="151" t="str">
        <f>Totali!G15</f>
        <v> 8 Zenari Diego</v>
      </c>
      <c r="H21" s="148">
        <v>2</v>
      </c>
      <c r="I21" s="149">
        <f>SUM(H21)-(S21+T21+V21+W21+Z21+AA21)</f>
        <v>0</v>
      </c>
      <c r="J21" s="149">
        <f>SUM(K21:N21)</f>
        <v>0</v>
      </c>
      <c r="K21" s="148"/>
      <c r="L21" s="148"/>
      <c r="M21" s="148"/>
      <c r="N21" s="148"/>
      <c r="O21" s="149">
        <f>SUM(K21+L21*2+M21*3+N21*4)</f>
        <v>0</v>
      </c>
      <c r="P21" s="148"/>
      <c r="Q21" s="152">
        <f>IF(I21=0,0,J21/I21*1000)</f>
        <v>0</v>
      </c>
      <c r="R21" s="152">
        <f>IF(I21=0,0,O21/I21*1000)</f>
        <v>0</v>
      </c>
      <c r="S21" s="148">
        <v>2</v>
      </c>
      <c r="T21" s="148"/>
      <c r="U21" s="148"/>
      <c r="V21" s="148"/>
      <c r="W21" s="148"/>
      <c r="X21" s="148"/>
      <c r="Y21" s="148"/>
      <c r="Z21" s="148"/>
      <c r="AA21" s="148"/>
      <c r="AB21" s="148"/>
      <c r="AC21" s="153"/>
    </row>
    <row r="22" spans="1:29" ht="12.75">
      <c r="A22" s="140"/>
      <c r="B22" s="141"/>
      <c r="C22" s="141"/>
      <c r="D22" s="35">
        <f>SUM(A22:C22)</f>
        <v>0</v>
      </c>
      <c r="E22" s="141"/>
      <c r="F22" s="142"/>
      <c r="G22" s="154" t="str">
        <f>Totali!G16</f>
        <v>    Burato Fabio</v>
      </c>
      <c r="H22" s="141"/>
      <c r="I22" s="35">
        <f>SUM(H22)-(S22+T22+V22+W22+Z22+AA22)</f>
        <v>0</v>
      </c>
      <c r="J22" s="35">
        <f>SUM(K22:N22)</f>
        <v>0</v>
      </c>
      <c r="K22" s="141"/>
      <c r="L22" s="141"/>
      <c r="M22" s="141"/>
      <c r="N22" s="141"/>
      <c r="O22" s="35">
        <f>SUM(K22+L22*2+M22*3+N22*4)</f>
        <v>0</v>
      </c>
      <c r="P22" s="141"/>
      <c r="Q22" s="145">
        <f>IF(I22=0,0,J22/I22*1000)</f>
        <v>0</v>
      </c>
      <c r="R22" s="145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56"/>
      <c r="B23" s="157"/>
      <c r="C23" s="157"/>
      <c r="D23" s="31">
        <f>SUM(A23:C23)</f>
        <v>0</v>
      </c>
      <c r="E23" s="157"/>
      <c r="F23" s="158"/>
      <c r="G23" s="159" t="str">
        <f>Totali!G17</f>
        <v>    Da Giau Max</v>
      </c>
      <c r="H23" s="157"/>
      <c r="I23" s="31">
        <f>SUM(H23)-(S23+T23+V23+W23+Z23+AA23)</f>
        <v>0</v>
      </c>
      <c r="J23" s="31">
        <f>SUM(K23:N23)</f>
        <v>0</v>
      </c>
      <c r="K23" s="157"/>
      <c r="L23" s="157"/>
      <c r="M23" s="157"/>
      <c r="N23" s="157"/>
      <c r="O23" s="31">
        <f>SUM(K23+L23*2+M23*3+N23*4)</f>
        <v>0</v>
      </c>
      <c r="P23" s="157"/>
      <c r="Q23" s="34">
        <f>IF(I23=0,0,J23/I23*1000)</f>
        <v>0</v>
      </c>
      <c r="R23" s="34">
        <f>IF(I23=0,0,O23/I23*1000)</f>
        <v>0</v>
      </c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60"/>
    </row>
    <row r="24" spans="1:29" ht="12.75">
      <c r="A24" s="156"/>
      <c r="B24" s="157"/>
      <c r="C24" s="157"/>
      <c r="D24" s="31">
        <f>SUM(A24:C24)</f>
        <v>0</v>
      </c>
      <c r="E24" s="157"/>
      <c r="F24" s="158"/>
      <c r="G24" s="159" t="str">
        <f>Totali!G18</f>
        <v>    Piccoli Cesare</v>
      </c>
      <c r="H24" s="157"/>
      <c r="I24" s="31">
        <f>SUM(H24)-(S24+T24+V24+W24+Z24+AA24)</f>
        <v>0</v>
      </c>
      <c r="J24" s="31">
        <f>SUM(K24:N24)</f>
        <v>0</v>
      </c>
      <c r="K24" s="157"/>
      <c r="L24" s="157"/>
      <c r="M24" s="157"/>
      <c r="N24" s="157"/>
      <c r="O24" s="31">
        <f>SUM(K24+L24*2+M24*3+N24*4)</f>
        <v>0</v>
      </c>
      <c r="P24" s="157"/>
      <c r="Q24" s="34">
        <f>IF(I24=0,0,J24/I24*1000)</f>
        <v>0</v>
      </c>
      <c r="R24" s="34">
        <f>IF(I24=0,0,O24/I24*1000)</f>
        <v>0</v>
      </c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60"/>
    </row>
    <row r="25" spans="1:29" ht="12.75">
      <c r="A25" s="156"/>
      <c r="B25" s="157"/>
      <c r="C25" s="157"/>
      <c r="D25" s="31">
        <f>SUM(A25:C25)</f>
        <v>0</v>
      </c>
      <c r="E25" s="157"/>
      <c r="F25" s="158"/>
      <c r="G25" s="159" t="str">
        <f>Totali!G19</f>
        <v>30 Benetti Davide</v>
      </c>
      <c r="H25" s="157"/>
      <c r="I25" s="31">
        <f>SUM(H25)-(S25+T25+V25+W25+Z25+AA25)</f>
        <v>0</v>
      </c>
      <c r="J25" s="31">
        <f>SUM(K25:N25)</f>
        <v>0</v>
      </c>
      <c r="K25" s="157"/>
      <c r="L25" s="157"/>
      <c r="M25" s="157"/>
      <c r="N25" s="157"/>
      <c r="O25" s="31">
        <f>SUM(K25+L25*2+M25*3+N25*4)</f>
        <v>0</v>
      </c>
      <c r="P25" s="157"/>
      <c r="Q25" s="34">
        <f>IF(I25=0,0,J25/I25*1000)</f>
        <v>0</v>
      </c>
      <c r="R25" s="34">
        <f>IF(I25=0,0,O25/I25*1000)</f>
        <v>0</v>
      </c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60"/>
    </row>
    <row r="26" spans="1:29" ht="12.75">
      <c r="A26" s="156"/>
      <c r="B26" s="157"/>
      <c r="C26" s="157"/>
      <c r="D26" s="31">
        <f>SUM(A26:C26)</f>
        <v>0</v>
      </c>
      <c r="E26" s="157"/>
      <c r="F26" s="158"/>
      <c r="G26" s="159" t="str">
        <f>Totali!G20</f>
        <v> 1 Orrasch Matteo</v>
      </c>
      <c r="H26" s="157"/>
      <c r="I26" s="31">
        <f>SUM(H26)-(S26+T26+V26+W26+Z26+AA26)</f>
        <v>0</v>
      </c>
      <c r="J26" s="31">
        <f>SUM(K26:N26)</f>
        <v>0</v>
      </c>
      <c r="K26" s="157"/>
      <c r="L26" s="157"/>
      <c r="M26" s="157"/>
      <c r="N26" s="157"/>
      <c r="O26" s="31">
        <f>SUM(K26+L26*2+M26*3+N26*4)</f>
        <v>0</v>
      </c>
      <c r="P26" s="157"/>
      <c r="Q26" s="34">
        <f>IF(I26=0,0,J26/I26*1000)</f>
        <v>0</v>
      </c>
      <c r="R26" s="34">
        <f>IF(I26=0,0,O26/I26*1000)</f>
        <v>0</v>
      </c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60"/>
    </row>
    <row r="27" spans="1:29" ht="12.75">
      <c r="A27" s="156"/>
      <c r="B27" s="157"/>
      <c r="C27" s="157"/>
      <c r="D27" s="31">
        <f>SUM(A27:C27)</f>
        <v>0</v>
      </c>
      <c r="E27" s="157"/>
      <c r="F27" s="158"/>
      <c r="G27" s="159">
        <f>Totali!G21</f>
      </c>
      <c r="H27" s="157"/>
      <c r="I27" s="31">
        <f>SUM(H27)-(S27+T27+V27+W27+Z27+AA27)</f>
        <v>0</v>
      </c>
      <c r="J27" s="31">
        <f>SUM(K27:N27)</f>
        <v>0</v>
      </c>
      <c r="K27" s="157"/>
      <c r="L27" s="157"/>
      <c r="M27" s="157"/>
      <c r="N27" s="157"/>
      <c r="O27" s="31">
        <f>SUM(K27+L27*2+M27*3+N27*4)</f>
        <v>0</v>
      </c>
      <c r="P27" s="157"/>
      <c r="Q27" s="34">
        <f>IF(I27=0,0,J27/I27*1000)</f>
        <v>0</v>
      </c>
      <c r="R27" s="34">
        <f>IF(I27=0,0,O27/I27*1000)</f>
        <v>0</v>
      </c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60"/>
    </row>
    <row r="28" spans="1:29" ht="12.75">
      <c r="A28" s="156"/>
      <c r="B28" s="157"/>
      <c r="C28" s="157"/>
      <c r="D28" s="31">
        <f>SUM(A28:C28)</f>
        <v>0</v>
      </c>
      <c r="E28" s="157"/>
      <c r="F28" s="158"/>
      <c r="G28" s="159">
        <f>Totali!G22</f>
      </c>
      <c r="H28" s="157"/>
      <c r="I28" s="31">
        <f>SUM(H28)-(S28+T28+V28+W28+Z28+AA28)</f>
        <v>0</v>
      </c>
      <c r="J28" s="31">
        <f>SUM(K28:N28)</f>
        <v>0</v>
      </c>
      <c r="K28" s="157"/>
      <c r="L28" s="157"/>
      <c r="M28" s="157"/>
      <c r="N28" s="157"/>
      <c r="O28" s="31">
        <f>SUM(K28+L28*2+M28*3+N28*4)</f>
        <v>0</v>
      </c>
      <c r="P28" s="157"/>
      <c r="Q28" s="34">
        <f>IF(I28=0,0,J28/I28*1000)</f>
        <v>0</v>
      </c>
      <c r="R28" s="34">
        <f>IF(I28=0,0,O28/I28*1000)</f>
        <v>0</v>
      </c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60"/>
    </row>
    <row r="29" spans="1:29" ht="12.75">
      <c r="A29" s="161"/>
      <c r="B29" s="162"/>
      <c r="C29" s="162"/>
      <c r="D29" s="163">
        <f>SUM(A29:C29)</f>
        <v>0</v>
      </c>
      <c r="E29" s="162"/>
      <c r="F29" s="158"/>
      <c r="G29" s="159">
        <f>Totali!G23</f>
      </c>
      <c r="H29" s="162"/>
      <c r="I29" s="163">
        <f>SUM(H29)-(S29+T29+V29+W29+Z29+AA29)</f>
        <v>0</v>
      </c>
      <c r="J29" s="163">
        <f>SUM(K29:N29)</f>
        <v>0</v>
      </c>
      <c r="K29" s="162"/>
      <c r="L29" s="162"/>
      <c r="M29" s="162"/>
      <c r="N29" s="162"/>
      <c r="O29" s="163">
        <f>SUM(K29+L29*2+M29*3+N29*4)</f>
        <v>0</v>
      </c>
      <c r="P29" s="162"/>
      <c r="Q29" s="34">
        <f>IF(I29=0,0,J29/I29*1000)</f>
        <v>0</v>
      </c>
      <c r="R29" s="34">
        <f>IF(I29=0,0,O29/I29*1000)</f>
        <v>0</v>
      </c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4"/>
    </row>
    <row r="30" spans="1:29" ht="12.75">
      <c r="A30" s="165">
        <f>SUM(A10:A29)</f>
        <v>21</v>
      </c>
      <c r="B30" s="166">
        <f>SUM(B10:B29)</f>
        <v>6</v>
      </c>
      <c r="C30" s="166">
        <f>SUM(C10:C29)</f>
        <v>5</v>
      </c>
      <c r="D30" s="166">
        <f>SUM(D10:D29)</f>
        <v>32</v>
      </c>
      <c r="E30" s="166">
        <f>SUM(E10:E29)</f>
        <v>63</v>
      </c>
      <c r="F30" s="167">
        <f>SUM(F10:F29)</f>
        <v>0</v>
      </c>
      <c r="G30" s="168" t="s">
        <v>77</v>
      </c>
      <c r="H30" s="169">
        <f>SUM(H10:H29)</f>
        <v>36</v>
      </c>
      <c r="I30" s="169">
        <f>SUM(I10:I29)</f>
        <v>26</v>
      </c>
      <c r="J30" s="169">
        <f>SUM(J10:J29)</f>
        <v>7</v>
      </c>
      <c r="K30" s="169">
        <f>SUM(K10:K29)</f>
        <v>5</v>
      </c>
      <c r="L30" s="169">
        <f>SUM(L10:L29)</f>
        <v>2</v>
      </c>
      <c r="M30" s="169">
        <f>SUM(M10:M29)</f>
        <v>0</v>
      </c>
      <c r="N30" s="169">
        <f>SUM(N10:N29)</f>
        <v>0</v>
      </c>
      <c r="O30" s="169">
        <f>SUM(O10:O29)</f>
        <v>9</v>
      </c>
      <c r="P30" s="169">
        <f>SUM(P10:P29)</f>
        <v>7</v>
      </c>
      <c r="Q30" s="170">
        <f>IF(I30=0,0,J30/I30*1000)</f>
        <v>269.2307692307692</v>
      </c>
      <c r="R30" s="170">
        <f>IF(I30=0,0,O30/I30*1000)</f>
        <v>346.15384615384613</v>
      </c>
      <c r="S30" s="169">
        <f>SUM(S10:S29)</f>
        <v>10</v>
      </c>
      <c r="T30" s="169">
        <f>SUM(T10:T29)</f>
        <v>0</v>
      </c>
      <c r="U30" s="169">
        <f>SUM(U10:U29)</f>
        <v>0</v>
      </c>
      <c r="V30" s="169">
        <f>SUM(V10:V29)</f>
        <v>0</v>
      </c>
      <c r="W30" s="169">
        <f>SUM(W10:W29)</f>
        <v>0</v>
      </c>
      <c r="X30" s="169">
        <f>SUM(X10:X29)</f>
        <v>4</v>
      </c>
      <c r="Y30" s="169">
        <f>SUM(Y10:Y29)</f>
        <v>1</v>
      </c>
      <c r="Z30" s="169">
        <f>SUM(Z10:Z29)</f>
        <v>0</v>
      </c>
      <c r="AA30" s="169">
        <f>SUM(AA10:AA29)</f>
        <v>0</v>
      </c>
      <c r="AB30" s="169">
        <f>SUM(AB10:AB29)</f>
        <v>8</v>
      </c>
      <c r="AC30" s="171">
        <f>SUM(AC10:AC29)</f>
        <v>6</v>
      </c>
    </row>
    <row r="31" spans="6:25" ht="54" customHeight="1">
      <c r="F31" s="53"/>
      <c r="H31" s="172" t="s">
        <v>81</v>
      </c>
      <c r="I31" s="172" t="s">
        <v>82</v>
      </c>
      <c r="J31" s="172" t="s">
        <v>83</v>
      </c>
      <c r="K31" s="172" t="s">
        <v>84</v>
      </c>
      <c r="L31" s="172" t="s">
        <v>85</v>
      </c>
      <c r="M31" s="172" t="s">
        <v>86</v>
      </c>
      <c r="N31" s="172" t="s">
        <v>87</v>
      </c>
      <c r="O31" s="172" t="s">
        <v>88</v>
      </c>
      <c r="P31" s="172" t="s">
        <v>89</v>
      </c>
      <c r="Q31" s="172" t="s">
        <v>90</v>
      </c>
      <c r="R31" s="172" t="s">
        <v>91</v>
      </c>
      <c r="S31" s="172" t="s">
        <v>4</v>
      </c>
      <c r="T31" s="172" t="s">
        <v>92</v>
      </c>
      <c r="U31" s="172" t="s">
        <v>93</v>
      </c>
      <c r="V31" s="172" t="s">
        <v>94</v>
      </c>
      <c r="W31" s="172" t="s">
        <v>95</v>
      </c>
      <c r="X31" s="172" t="s">
        <v>96</v>
      </c>
      <c r="Y31" s="172" t="s">
        <v>97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174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20</v>
      </c>
      <c r="P33" s="175">
        <v>5</v>
      </c>
      <c r="Q33" s="176">
        <v>2</v>
      </c>
      <c r="R33" s="177">
        <f>IF(Q33=0,0,Q33/S33*9)</f>
        <v>4.5</v>
      </c>
      <c r="S33" s="178">
        <v>4</v>
      </c>
      <c r="T33" s="141">
        <v>4</v>
      </c>
      <c r="U33" s="141">
        <v>1</v>
      </c>
      <c r="V33" s="141">
        <v>8</v>
      </c>
      <c r="W33" s="141"/>
      <c r="X33" s="141"/>
      <c r="Y33" s="146"/>
    </row>
    <row r="34" spans="7:25" ht="12.75">
      <c r="G34" s="179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13</v>
      </c>
      <c r="P34" s="180">
        <v>1</v>
      </c>
      <c r="Q34" s="181">
        <v>0</v>
      </c>
      <c r="R34" s="182">
        <f>IF(Q34=0,0,Q34/S34*9)</f>
        <v>0</v>
      </c>
      <c r="S34" s="183">
        <v>3</v>
      </c>
      <c r="T34" s="148">
        <v>2</v>
      </c>
      <c r="U34" s="148"/>
      <c r="V34" s="148">
        <v>2</v>
      </c>
      <c r="W34" s="148"/>
      <c r="X34" s="148"/>
      <c r="Y34" s="153"/>
    </row>
    <row r="35" spans="7:25" ht="12.75">
      <c r="G35" s="174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177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30" t="str">
        <f>Totali!G31</f>
        <v>72 Sapuppo Andrea</v>
      </c>
      <c r="H36" s="157"/>
      <c r="I36" s="157"/>
      <c r="J36" s="157"/>
      <c r="K36" s="157"/>
      <c r="L36" s="157"/>
      <c r="M36" s="157"/>
      <c r="N36" s="157"/>
      <c r="O36" s="157"/>
      <c r="P36" s="184"/>
      <c r="Q36" s="185"/>
      <c r="R36" s="186">
        <f>IF(Q36=0,0,Q36/S36*9)</f>
        <v>0</v>
      </c>
      <c r="S36" s="187"/>
      <c r="T36" s="157"/>
      <c r="U36" s="157"/>
      <c r="V36" s="157"/>
      <c r="W36" s="157"/>
      <c r="X36" s="157"/>
      <c r="Y36" s="160"/>
    </row>
    <row r="37" spans="7:25" ht="12.75">
      <c r="G37" s="30" t="str">
        <f>Totali!G32</f>
        <v>68 Maino Marco</v>
      </c>
      <c r="H37" s="157"/>
      <c r="I37" s="157"/>
      <c r="J37" s="157"/>
      <c r="K37" s="157"/>
      <c r="L37" s="157"/>
      <c r="M37" s="157"/>
      <c r="N37" s="157"/>
      <c r="O37" s="157"/>
      <c r="P37" s="184"/>
      <c r="Q37" s="185"/>
      <c r="R37" s="186">
        <f>IF(Q37=0,0,Q37/S37*9)</f>
        <v>0</v>
      </c>
      <c r="S37" s="187"/>
      <c r="T37" s="157"/>
      <c r="U37" s="157"/>
      <c r="V37" s="157"/>
      <c r="W37" s="157"/>
      <c r="X37" s="157"/>
      <c r="Y37" s="160"/>
    </row>
    <row r="38" spans="7:25" ht="12.75">
      <c r="G38" s="188" t="str">
        <f>Totali!G33</f>
        <v>30 Benetti Davide</v>
      </c>
      <c r="H38" s="162"/>
      <c r="I38" s="162"/>
      <c r="J38" s="162"/>
      <c r="K38" s="162"/>
      <c r="L38" s="162"/>
      <c r="M38" s="162"/>
      <c r="N38" s="162"/>
      <c r="O38" s="162"/>
      <c r="P38" s="189"/>
      <c r="Q38" s="190"/>
      <c r="R38" s="186">
        <f>IF(Q38=0,0,Q38/S38*9)</f>
        <v>0</v>
      </c>
      <c r="S38" s="191"/>
      <c r="T38" s="162"/>
      <c r="U38" s="162"/>
      <c r="V38" s="162"/>
      <c r="W38" s="162"/>
      <c r="X38" s="162"/>
      <c r="Y38" s="164"/>
    </row>
    <row r="39" spans="7:25" ht="12.75">
      <c r="G39" s="192" t="s">
        <v>77</v>
      </c>
      <c r="H39" s="166">
        <f>SUM(H33:H38)</f>
        <v>0</v>
      </c>
      <c r="I39" s="166">
        <f>SUM(I33:I38)</f>
        <v>0</v>
      </c>
      <c r="J39" s="166">
        <f>SUM(J33:J38)</f>
        <v>0</v>
      </c>
      <c r="K39" s="166">
        <f>SUM(K33:K38)</f>
        <v>0</v>
      </c>
      <c r="L39" s="166">
        <f>SUM(L33:L38)</f>
        <v>0</v>
      </c>
      <c r="M39" s="166">
        <f>SUM(M33:M38)</f>
        <v>0</v>
      </c>
      <c r="N39" s="166">
        <f>SUM(N33:N38)</f>
        <v>0</v>
      </c>
      <c r="O39" s="166">
        <f>SUM(O33:O38)</f>
        <v>33</v>
      </c>
      <c r="P39" s="193">
        <f>SUM(P33:P38)</f>
        <v>6</v>
      </c>
      <c r="Q39" s="194">
        <f>SUM(Q33:Q37)</f>
        <v>2</v>
      </c>
      <c r="R39" s="194">
        <f>IF(Q39=0,0,Q39/S39*9)</f>
        <v>2.571428571428571</v>
      </c>
      <c r="S39" s="170">
        <f>SUM(S33:S38)</f>
        <v>7</v>
      </c>
      <c r="T39" s="166">
        <f>SUM(T33:T38)</f>
        <v>6</v>
      </c>
      <c r="U39" s="166">
        <f>SUM(U33:U38)</f>
        <v>1</v>
      </c>
      <c r="V39" s="166">
        <f>SUM(V33:V38)</f>
        <v>10</v>
      </c>
      <c r="W39" s="166">
        <f>SUM(W33:W38)</f>
        <v>0</v>
      </c>
      <c r="X39" s="166">
        <f>SUM(X33:X38)</f>
        <v>0</v>
      </c>
      <c r="Y39" s="195">
        <f>SUM(Y33:Y38)</f>
        <v>0</v>
      </c>
    </row>
    <row r="40" spans="8:25" ht="33" customHeight="1">
      <c r="H40" s="2" t="s">
        <v>4</v>
      </c>
      <c r="I40" s="2" t="s">
        <v>22</v>
      </c>
      <c r="J40" s="2" t="s">
        <v>23</v>
      </c>
      <c r="K40" s="2" t="s">
        <v>111</v>
      </c>
      <c r="L40" s="196"/>
      <c r="M40" s="196"/>
      <c r="N40" s="2"/>
      <c r="O40" s="196"/>
      <c r="P40" s="196"/>
      <c r="Q40" s="196"/>
      <c r="R40" s="196"/>
      <c r="S40" s="57" t="s">
        <v>81</v>
      </c>
      <c r="T40" s="57" t="s">
        <v>112</v>
      </c>
      <c r="U40" s="57" t="s">
        <v>113</v>
      </c>
      <c r="V40" s="57" t="s">
        <v>114</v>
      </c>
      <c r="W40" s="57"/>
      <c r="X40" s="57" t="s">
        <v>115</v>
      </c>
      <c r="Y40" s="57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174" t="str">
        <f>Totali!G39</f>
        <v>Zambellan Mirco</v>
      </c>
      <c r="H42" s="141">
        <v>7</v>
      </c>
      <c r="I42" s="141">
        <v>0</v>
      </c>
      <c r="J42" s="141">
        <v>0</v>
      </c>
      <c r="K42" s="146">
        <v>0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98">
        <f>IF(S42=0,0,T42/S42*1000)</f>
        <v>0</v>
      </c>
      <c r="Y42" s="198"/>
    </row>
    <row r="43" spans="7:25" ht="12.75">
      <c r="G43" s="179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200">
        <f>U43/9</f>
        <v>0</v>
      </c>
      <c r="Y43" s="200"/>
    </row>
    <row r="44" spans="7:25" ht="12.75">
      <c r="G44" s="174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201">
        <f>V44/9</f>
        <v>0</v>
      </c>
      <c r="Y44" s="201"/>
    </row>
    <row r="45" spans="7:25" ht="12.75">
      <c r="G45" s="202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205">
        <f>IF(D30=0,0,SUM(A30,B30)/D30*1000)</f>
        <v>843.75</v>
      </c>
      <c r="Y45" s="205"/>
    </row>
    <row r="46" spans="7:25" ht="12.75">
      <c r="G46" s="192" t="s">
        <v>77</v>
      </c>
      <c r="H46" s="166">
        <f>SUM(H42:H45)</f>
        <v>7</v>
      </c>
      <c r="I46" s="166">
        <f>SUM(I42:I45)</f>
        <v>0</v>
      </c>
      <c r="J46" s="166">
        <f>SUM(J42:J45)</f>
        <v>0</v>
      </c>
      <c r="K46" s="195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heet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2361111111111111" right="0.4722222222222222" top="0.27569444444444446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6" width="3.57421875" style="0" customWidth="1"/>
    <col min="7" max="7" width="20.7109375" style="0" customWidth="1"/>
    <col min="8" max="12" width="4.28125" style="0" customWidth="1"/>
    <col min="13" max="13" width="4.140625" style="0" customWidth="1"/>
    <col min="14" max="16" width="4.28125" style="0" customWidth="1"/>
    <col min="17" max="18" width="6.28125" style="0" customWidth="1"/>
    <col min="19" max="29" width="4.281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148</v>
      </c>
      <c r="H3" s="132">
        <v>0</v>
      </c>
      <c r="I3" s="132">
        <v>0</v>
      </c>
      <c r="J3" s="132">
        <v>1</v>
      </c>
      <c r="K3" s="132">
        <v>0</v>
      </c>
      <c r="L3" s="132">
        <v>1</v>
      </c>
      <c r="M3" s="132">
        <v>0</v>
      </c>
      <c r="N3" s="132">
        <v>0</v>
      </c>
      <c r="O3" s="132"/>
      <c r="P3" s="132"/>
      <c r="Q3" s="133">
        <f>SUM(H3:P4)</f>
        <v>2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142</v>
      </c>
      <c r="H5" s="137">
        <v>0</v>
      </c>
      <c r="I5" s="137">
        <v>3</v>
      </c>
      <c r="J5" s="137">
        <v>1</v>
      </c>
      <c r="K5" s="137">
        <v>3</v>
      </c>
      <c r="L5" s="137">
        <v>2</v>
      </c>
      <c r="M5" s="137">
        <v>0</v>
      </c>
      <c r="N5" s="137"/>
      <c r="O5" s="137"/>
      <c r="P5" s="137"/>
      <c r="Q5" s="138">
        <f>SUM(H5:P6)</f>
        <v>9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1</v>
      </c>
      <c r="B10" s="141">
        <v>0</v>
      </c>
      <c r="C10" s="141">
        <v>0</v>
      </c>
      <c r="D10" s="73">
        <f>SUM(A10:C10)</f>
        <v>1</v>
      </c>
      <c r="E10" s="141">
        <v>5</v>
      </c>
      <c r="F10" s="142"/>
      <c r="G10" s="206" t="str">
        <f>Totali!G4</f>
        <v>22 Braga Andrea</v>
      </c>
      <c r="H10" s="141">
        <v>2</v>
      </c>
      <c r="I10" s="207">
        <f>SUM(H10)-(S10+T10+V10+W10+Z10+AA10)</f>
        <v>1</v>
      </c>
      <c r="J10" s="73">
        <f>SUM(K10:N10)</f>
        <v>1</v>
      </c>
      <c r="K10" s="141">
        <v>1</v>
      </c>
      <c r="L10" s="141"/>
      <c r="M10" s="141"/>
      <c r="N10" s="141"/>
      <c r="O10" s="73">
        <f>SUM(K10+L10*2+M10*3+N10*4)</f>
        <v>1</v>
      </c>
      <c r="P10" s="141"/>
      <c r="Q10" s="208">
        <f>IF(I10=0,0,J10/I10*1000)</f>
        <v>1000</v>
      </c>
      <c r="R10" s="208">
        <f>IF(I10=0,0,O10/I10*1000)</f>
        <v>1000</v>
      </c>
      <c r="S10" s="141">
        <v>1</v>
      </c>
      <c r="T10" s="141"/>
      <c r="U10" s="141"/>
      <c r="V10" s="141"/>
      <c r="W10" s="141"/>
      <c r="X10" s="141"/>
      <c r="Y10" s="141">
        <v>1</v>
      </c>
      <c r="Z10" s="141"/>
      <c r="AA10" s="141"/>
      <c r="AB10" s="141"/>
      <c r="AC10" s="146"/>
    </row>
    <row r="11" spans="1:29" ht="12.75">
      <c r="A11" s="209">
        <v>0</v>
      </c>
      <c r="B11" s="210">
        <v>2</v>
      </c>
      <c r="C11" s="210">
        <v>0</v>
      </c>
      <c r="D11" s="211">
        <f>SUM(A11:C11)</f>
        <v>2</v>
      </c>
      <c r="E11" s="210">
        <v>7</v>
      </c>
      <c r="F11" s="212"/>
      <c r="G11" s="213" t="str">
        <f>Totali!G5</f>
        <v>37 Filippini Riccardo</v>
      </c>
      <c r="H11" s="210">
        <v>5</v>
      </c>
      <c r="I11" s="211">
        <f>SUM(H11)-(S11+T11+V11+W11+Z11+AA11)</f>
        <v>1</v>
      </c>
      <c r="J11" s="211">
        <f>SUM(K11:N11)</f>
        <v>0</v>
      </c>
      <c r="K11" s="210"/>
      <c r="L11" s="210"/>
      <c r="M11" s="210"/>
      <c r="N11" s="210"/>
      <c r="O11" s="211">
        <f>SUM(K11+L11*2+M11*3+N11*4)</f>
        <v>0</v>
      </c>
      <c r="P11" s="210">
        <v>1</v>
      </c>
      <c r="Q11" s="214">
        <f>IF(I11=0,0,J11/I11*1000)</f>
        <v>0</v>
      </c>
      <c r="R11" s="214">
        <f>IF(I11=0,0,O11/I11*1000)</f>
        <v>0</v>
      </c>
      <c r="S11" s="210">
        <v>4</v>
      </c>
      <c r="T11" s="210"/>
      <c r="U11" s="210"/>
      <c r="V11" s="210"/>
      <c r="W11" s="210"/>
      <c r="X11" s="210">
        <v>1</v>
      </c>
      <c r="Y11" s="210"/>
      <c r="Z11" s="210"/>
      <c r="AA11" s="210"/>
      <c r="AB11" s="210">
        <v>1</v>
      </c>
      <c r="AC11" s="215"/>
    </row>
    <row r="12" spans="1:29" ht="12.75">
      <c r="A12" s="140">
        <v>0</v>
      </c>
      <c r="B12" s="141">
        <v>1</v>
      </c>
      <c r="C12" s="141">
        <v>0</v>
      </c>
      <c r="D12" s="73">
        <f>SUM(A12:C12)</f>
        <v>1</v>
      </c>
      <c r="E12" s="141">
        <v>7</v>
      </c>
      <c r="F12" s="142"/>
      <c r="G12" s="216" t="str">
        <f>Totali!G6</f>
        <v>73 Guarda Dario</v>
      </c>
      <c r="H12" s="141">
        <v>4</v>
      </c>
      <c r="I12" s="73">
        <f>SUM(H12)-(S12+T12+V12+W12+Z12+AA12)</f>
        <v>4</v>
      </c>
      <c r="J12" s="73">
        <f>SUM(K12:N12)</f>
        <v>1</v>
      </c>
      <c r="K12" s="141">
        <v>1</v>
      </c>
      <c r="L12" s="141"/>
      <c r="M12" s="141"/>
      <c r="N12" s="141"/>
      <c r="O12" s="73">
        <f>SUM(K12+L12*2+M12*3+N12*4)</f>
        <v>1</v>
      </c>
      <c r="P12" s="141">
        <v>2</v>
      </c>
      <c r="Q12" s="208">
        <f>IF(I12=0,0,J12/I12*1000)</f>
        <v>250</v>
      </c>
      <c r="R12" s="208">
        <f>IF(I12=0,0,O12/I12*1000)</f>
        <v>250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>
        <v>1</v>
      </c>
      <c r="AC12" s="146"/>
    </row>
    <row r="13" spans="1:29" ht="12.75">
      <c r="A13" s="209">
        <v>0</v>
      </c>
      <c r="B13" s="210">
        <v>3</v>
      </c>
      <c r="C13" s="210">
        <v>1</v>
      </c>
      <c r="D13" s="211">
        <f>SUM(A13:C13)</f>
        <v>4</v>
      </c>
      <c r="E13" s="210">
        <v>7</v>
      </c>
      <c r="F13" s="212"/>
      <c r="G13" s="213" t="str">
        <f>Totali!G7</f>
        <v>14 Gugole Elia</v>
      </c>
      <c r="H13" s="210">
        <v>4</v>
      </c>
      <c r="I13" s="211">
        <f>SUM(H13)-(S13+T13+V13+W13+Z13+AA13)</f>
        <v>3</v>
      </c>
      <c r="J13" s="211">
        <f>SUM(K13:N13)</f>
        <v>1</v>
      </c>
      <c r="K13" s="210">
        <v>1</v>
      </c>
      <c r="L13" s="210"/>
      <c r="M13" s="210"/>
      <c r="N13" s="210"/>
      <c r="O13" s="211">
        <f>SUM(K13+L13*2+M13*3+N13*4)</f>
        <v>1</v>
      </c>
      <c r="P13" s="210"/>
      <c r="Q13" s="214">
        <f>IF(I13=0,0,J13/I13*1000)</f>
        <v>333.3333333333333</v>
      </c>
      <c r="R13" s="214">
        <f>IF(I13=0,0,O13/I13*1000)</f>
        <v>333.3333333333333</v>
      </c>
      <c r="S13" s="210">
        <v>1</v>
      </c>
      <c r="T13" s="210"/>
      <c r="U13" s="210"/>
      <c r="V13" s="210"/>
      <c r="W13" s="210"/>
      <c r="X13" s="210"/>
      <c r="Y13" s="210"/>
      <c r="Z13" s="210"/>
      <c r="AA13" s="210"/>
      <c r="AB13" s="210">
        <v>1</v>
      </c>
      <c r="AC13" s="215">
        <v>1</v>
      </c>
    </row>
    <row r="14" spans="1:29" ht="12.75">
      <c r="A14" s="140">
        <v>1</v>
      </c>
      <c r="B14" s="141">
        <v>0</v>
      </c>
      <c r="C14" s="141">
        <v>0</v>
      </c>
      <c r="D14" s="73">
        <f>SUM(A14:C14)</f>
        <v>1</v>
      </c>
      <c r="E14" s="141">
        <v>7</v>
      </c>
      <c r="F14" s="142"/>
      <c r="G14" s="216" t="str">
        <f>Totali!G8</f>
        <v>68 Maino Marco</v>
      </c>
      <c r="H14" s="141">
        <v>4</v>
      </c>
      <c r="I14" s="73">
        <f>SUM(H14)-(S14+T14+V14+W14+Z14+AA14)</f>
        <v>3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>
        <v>1</v>
      </c>
      <c r="T14" s="141"/>
      <c r="U14" s="141"/>
      <c r="V14" s="141"/>
      <c r="W14" s="141"/>
      <c r="X14" s="141"/>
      <c r="Y14" s="141"/>
      <c r="Z14" s="141"/>
      <c r="AA14" s="141"/>
      <c r="AB14" s="141"/>
      <c r="AC14" s="146"/>
    </row>
    <row r="15" spans="1:29" ht="12.75">
      <c r="A15" s="209">
        <v>1</v>
      </c>
      <c r="B15" s="210">
        <v>1</v>
      </c>
      <c r="C15" s="210">
        <v>1</v>
      </c>
      <c r="D15" s="211">
        <f>SUM(A15:C15)</f>
        <v>3</v>
      </c>
      <c r="E15" s="210">
        <v>7</v>
      </c>
      <c r="F15" s="212"/>
      <c r="G15" s="213" t="str">
        <f>Totali!G9</f>
        <v> 2 Mosconi Leonardo</v>
      </c>
      <c r="H15" s="210">
        <v>4</v>
      </c>
      <c r="I15" s="211">
        <f>SUM(H15)-(S15+T15+V15+W15+Z15+AA15)</f>
        <v>3</v>
      </c>
      <c r="J15" s="211">
        <f>SUM(K15:N15)</f>
        <v>2</v>
      </c>
      <c r="K15" s="210">
        <v>2</v>
      </c>
      <c r="L15" s="210"/>
      <c r="M15" s="210"/>
      <c r="N15" s="210"/>
      <c r="O15" s="211">
        <f>SUM(K15+L15*2+M15*3+N15*4)</f>
        <v>2</v>
      </c>
      <c r="P15" s="210">
        <v>1</v>
      </c>
      <c r="Q15" s="214">
        <f>IF(I15=0,0,J15/I15*1000)</f>
        <v>666.6666666666666</v>
      </c>
      <c r="R15" s="214">
        <f>IF(I15=0,0,O15/I15*1000)</f>
        <v>666.6666666666666</v>
      </c>
      <c r="S15" s="210"/>
      <c r="T15" s="210"/>
      <c r="U15" s="210"/>
      <c r="V15" s="210">
        <v>1</v>
      </c>
      <c r="W15" s="210"/>
      <c r="X15" s="210"/>
      <c r="Y15" s="210"/>
      <c r="Z15" s="210"/>
      <c r="AA15" s="210"/>
      <c r="AB15" s="210">
        <v>1</v>
      </c>
      <c r="AC15" s="215"/>
    </row>
    <row r="16" spans="1:29" ht="12.75">
      <c r="A16" s="140">
        <v>1</v>
      </c>
      <c r="B16" s="141">
        <v>0</v>
      </c>
      <c r="C16" s="141">
        <v>0</v>
      </c>
      <c r="D16" s="73">
        <f>SUM(A16:C16)</f>
        <v>1</v>
      </c>
      <c r="E16" s="141">
        <v>7</v>
      </c>
      <c r="F16" s="142"/>
      <c r="G16" s="216" t="str">
        <f>Totali!G10</f>
        <v> 6 Rampo Elia</v>
      </c>
      <c r="H16" s="141">
        <v>4</v>
      </c>
      <c r="I16" s="73">
        <f>SUM(H16)-(S16+T16+V16+W16+Z16+AA16)</f>
        <v>2</v>
      </c>
      <c r="J16" s="73">
        <f>SUM(K16:N16)</f>
        <v>1</v>
      </c>
      <c r="K16" s="141"/>
      <c r="L16" s="141">
        <v>1</v>
      </c>
      <c r="M16" s="141"/>
      <c r="N16" s="141"/>
      <c r="O16" s="73">
        <f>SUM(K16+L16*2+M16*3+N16*4)</f>
        <v>2</v>
      </c>
      <c r="P16" s="141">
        <v>2</v>
      </c>
      <c r="Q16" s="208">
        <f>IF(I16=0,0,J16/I16*1000)</f>
        <v>500</v>
      </c>
      <c r="R16" s="208">
        <f>IF(I16=0,0,O16/I16*1000)</f>
        <v>1000</v>
      </c>
      <c r="S16" s="141">
        <v>2</v>
      </c>
      <c r="T16" s="141"/>
      <c r="U16" s="141"/>
      <c r="V16" s="141"/>
      <c r="W16" s="141"/>
      <c r="X16" s="141">
        <v>2</v>
      </c>
      <c r="Y16" s="141"/>
      <c r="Z16" s="141"/>
      <c r="AA16" s="141"/>
      <c r="AB16" s="141"/>
      <c r="AC16" s="146">
        <v>2</v>
      </c>
    </row>
    <row r="17" spans="1:29" ht="12.75">
      <c r="A17" s="209"/>
      <c r="B17" s="210"/>
      <c r="C17" s="210"/>
      <c r="D17" s="211">
        <f>SUM(A17:C17)</f>
        <v>0</v>
      </c>
      <c r="E17" s="210"/>
      <c r="F17" s="212"/>
      <c r="G17" s="213" t="str">
        <f>Totali!G11</f>
        <v>11 Rampo Zeno</v>
      </c>
      <c r="H17" s="210"/>
      <c r="I17" s="211">
        <f>SUM(H17)-(S17+T17+V17+W17+Z17+AA17)</f>
        <v>0</v>
      </c>
      <c r="J17" s="211">
        <f>SUM(K17:N17)</f>
        <v>0</v>
      </c>
      <c r="K17" s="210"/>
      <c r="L17" s="210"/>
      <c r="M17" s="210"/>
      <c r="N17" s="210"/>
      <c r="O17" s="211">
        <f>SUM(K17+L17*2+M17*3+N17*4)</f>
        <v>0</v>
      </c>
      <c r="P17" s="210"/>
      <c r="Q17" s="214">
        <f>IF(I17=0,0,J17/I17*1000)</f>
        <v>0</v>
      </c>
      <c r="R17" s="214">
        <f>IF(I17=0,0,O17/I17*1000)</f>
        <v>0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5"/>
    </row>
    <row r="18" spans="1:29" ht="12.75">
      <c r="A18" s="140"/>
      <c r="B18" s="141"/>
      <c r="C18" s="141"/>
      <c r="D18" s="73">
        <f>SUM(A18:C18)</f>
        <v>0</v>
      </c>
      <c r="E18" s="141"/>
      <c r="F18" s="142"/>
      <c r="G18" s="216" t="str">
        <f>Totali!G12</f>
        <v>72 Sapuppo Andrea</v>
      </c>
      <c r="H18" s="141"/>
      <c r="I18" s="73">
        <f>SUM(H18)-(S18+T18+V18+W18+Z18+AA18)</f>
        <v>0</v>
      </c>
      <c r="J18" s="73">
        <f>SUM(K18:N18)</f>
        <v>0</v>
      </c>
      <c r="K18" s="141"/>
      <c r="L18" s="141"/>
      <c r="M18" s="141"/>
      <c r="N18" s="141"/>
      <c r="O18" s="73">
        <f>SUM(K18+L18*2+M18*3+N18*4)</f>
        <v>0</v>
      </c>
      <c r="P18" s="141"/>
      <c r="Q18" s="208">
        <f>IF(I18=0,0,J18/I18*1000)</f>
        <v>0</v>
      </c>
      <c r="R18" s="208">
        <f>IF(I18=0,0,O18/I18*1000)</f>
        <v>0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6"/>
    </row>
    <row r="19" spans="1:29" ht="12.75">
      <c r="A19" s="209">
        <v>7</v>
      </c>
      <c r="B19" s="210">
        <v>2</v>
      </c>
      <c r="C19" s="210">
        <v>0</v>
      </c>
      <c r="D19" s="211">
        <f>SUM(A19:C19)</f>
        <v>9</v>
      </c>
      <c r="E19" s="210">
        <v>7</v>
      </c>
      <c r="F19" s="212"/>
      <c r="G19" s="213" t="str">
        <f>Totali!G13</f>
        <v>44 Zambellan Mirco</v>
      </c>
      <c r="H19" s="210">
        <v>4</v>
      </c>
      <c r="I19" s="211">
        <f>SUM(H19)-(S19+T19+V19+W19+Z19+AA19)</f>
        <v>3</v>
      </c>
      <c r="J19" s="211">
        <f>SUM(K19:N19)</f>
        <v>3</v>
      </c>
      <c r="K19" s="210">
        <v>1</v>
      </c>
      <c r="L19" s="210"/>
      <c r="M19" s="210">
        <v>1</v>
      </c>
      <c r="N19" s="210">
        <v>1</v>
      </c>
      <c r="O19" s="211">
        <f>SUM(K19+L19*2+M19*3+N19*4)</f>
        <v>8</v>
      </c>
      <c r="P19" s="210">
        <v>2</v>
      </c>
      <c r="Q19" s="214">
        <f>IF(I19=0,0,J19/I19*1000)</f>
        <v>1000</v>
      </c>
      <c r="R19" s="214">
        <f>IF(I19=0,0,O19/I19*1000)</f>
        <v>2666.6666666666665</v>
      </c>
      <c r="S19" s="210">
        <v>1</v>
      </c>
      <c r="T19" s="210"/>
      <c r="U19" s="210"/>
      <c r="V19" s="210"/>
      <c r="W19" s="210"/>
      <c r="X19" s="210"/>
      <c r="Y19" s="210">
        <v>1</v>
      </c>
      <c r="Z19" s="210"/>
      <c r="AA19" s="210"/>
      <c r="AB19" s="210"/>
      <c r="AC19" s="215">
        <v>2</v>
      </c>
    </row>
    <row r="20" spans="1:29" ht="12.75">
      <c r="A20" s="140">
        <v>0</v>
      </c>
      <c r="B20" s="141">
        <v>0</v>
      </c>
      <c r="C20" s="141">
        <v>0</v>
      </c>
      <c r="D20" s="73">
        <f>SUM(A20:C20)</f>
        <v>0</v>
      </c>
      <c r="E20" s="141">
        <v>2</v>
      </c>
      <c r="F20" s="142"/>
      <c r="G20" s="216" t="str">
        <f>Totali!G14</f>
        <v>42 Zanini Fedrico</v>
      </c>
      <c r="H20" s="141">
        <v>2</v>
      </c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>
        <v>1</v>
      </c>
      <c r="Q20" s="208">
        <f>IF(I20=0,0,J20/I20*1000)</f>
        <v>0</v>
      </c>
      <c r="R20" s="208">
        <f>IF(I20=0,0,O20/I20*1000)</f>
        <v>0</v>
      </c>
      <c r="S20" s="141">
        <v>2</v>
      </c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209">
        <v>10</v>
      </c>
      <c r="B21" s="210">
        <v>0</v>
      </c>
      <c r="C21" s="210">
        <v>0</v>
      </c>
      <c r="D21" s="211">
        <f>SUM(A21:C21)</f>
        <v>10</v>
      </c>
      <c r="E21" s="210">
        <v>7</v>
      </c>
      <c r="F21" s="212"/>
      <c r="G21" s="213" t="str">
        <f>Totali!G15</f>
        <v> 8 Zenari Diego</v>
      </c>
      <c r="H21" s="210">
        <v>4</v>
      </c>
      <c r="I21" s="211">
        <f>SUM(H21)-(S21+T21+V21+W21+Z21+AA21)</f>
        <v>4</v>
      </c>
      <c r="J21" s="211">
        <f>SUM(K21:N21)</f>
        <v>1</v>
      </c>
      <c r="K21" s="210">
        <v>1</v>
      </c>
      <c r="L21" s="210"/>
      <c r="M21" s="210"/>
      <c r="N21" s="210"/>
      <c r="O21" s="211">
        <f>SUM(K21+L21*2+M21*3+N21*4)</f>
        <v>1</v>
      </c>
      <c r="P21" s="210"/>
      <c r="Q21" s="214">
        <f>IF(I21=0,0,J21/I21*1000)</f>
        <v>250</v>
      </c>
      <c r="R21" s="214">
        <f>IF(I21=0,0,O21/I21*1000)</f>
        <v>250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>
        <v>1</v>
      </c>
      <c r="AC21" s="215">
        <v>3</v>
      </c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56"/>
      <c r="B23" s="157"/>
      <c r="C23" s="157"/>
      <c r="D23" s="217">
        <f>SUM(A23:C23)</f>
        <v>0</v>
      </c>
      <c r="E23" s="157"/>
      <c r="F23" s="158"/>
      <c r="G23" s="218" t="str">
        <f>Totali!G17</f>
        <v>    Da Giau Max</v>
      </c>
      <c r="H23" s="157"/>
      <c r="I23" s="217">
        <f>SUM(H23)-(S23+T23+V23+W23+Z23+AA23)</f>
        <v>0</v>
      </c>
      <c r="J23" s="217">
        <f>SUM(K23:N23)</f>
        <v>0</v>
      </c>
      <c r="K23" s="157"/>
      <c r="L23" s="157"/>
      <c r="M23" s="157"/>
      <c r="N23" s="157"/>
      <c r="O23" s="217">
        <f>SUM(K23+L23*2+M23*3+N23*4)</f>
        <v>0</v>
      </c>
      <c r="P23" s="157"/>
      <c r="Q23" s="219">
        <f>IF(I23=0,0,J23/I23*1000)</f>
        <v>0</v>
      </c>
      <c r="R23" s="219">
        <f>IF(I23=0,0,O23/I23*1000)</f>
        <v>0</v>
      </c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60"/>
    </row>
    <row r="24" spans="1:29" ht="12.75">
      <c r="A24" s="156"/>
      <c r="B24" s="157"/>
      <c r="C24" s="157"/>
      <c r="D24" s="217">
        <f>SUM(A24:C24)</f>
        <v>0</v>
      </c>
      <c r="E24" s="157"/>
      <c r="F24" s="158"/>
      <c r="G24" s="218" t="str">
        <f>Totali!G18</f>
        <v>    Piccoli Cesare</v>
      </c>
      <c r="H24" s="157"/>
      <c r="I24" s="217">
        <f>SUM(H24)-(S24+T24+V24+W24+Z24+AA24)</f>
        <v>0</v>
      </c>
      <c r="J24" s="217">
        <f>SUM(K24:N24)</f>
        <v>0</v>
      </c>
      <c r="K24" s="157"/>
      <c r="L24" s="157"/>
      <c r="M24" s="157"/>
      <c r="N24" s="157"/>
      <c r="O24" s="217">
        <f>SUM(K24+L24*2+M24*3+N24*4)</f>
        <v>0</v>
      </c>
      <c r="P24" s="157"/>
      <c r="Q24" s="219">
        <f>IF(I24=0,0,J24/I24*1000)</f>
        <v>0</v>
      </c>
      <c r="R24" s="219">
        <f>IF(I24=0,0,O24/I24*1000)</f>
        <v>0</v>
      </c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60"/>
    </row>
    <row r="25" spans="1:29" ht="12.75">
      <c r="A25" s="156"/>
      <c r="B25" s="157"/>
      <c r="C25" s="157"/>
      <c r="D25" s="217">
        <f>SUM(A25:C25)</f>
        <v>0</v>
      </c>
      <c r="E25" s="157"/>
      <c r="F25" s="158"/>
      <c r="G25" s="218" t="str">
        <f>Totali!G19</f>
        <v>30 Benetti Davide</v>
      </c>
      <c r="H25" s="157"/>
      <c r="I25" s="217">
        <f>SUM(H25)-(S25+T25+V25+W25+Z25+AA25)</f>
        <v>0</v>
      </c>
      <c r="J25" s="217">
        <f>SUM(K25:N25)</f>
        <v>0</v>
      </c>
      <c r="K25" s="157"/>
      <c r="L25" s="157"/>
      <c r="M25" s="157"/>
      <c r="N25" s="157"/>
      <c r="O25" s="217">
        <f>SUM(K25+L25*2+M25*3+N25*4)</f>
        <v>0</v>
      </c>
      <c r="P25" s="157"/>
      <c r="Q25" s="219">
        <f>IF(I25=0,0,J25/I25*1000)</f>
        <v>0</v>
      </c>
      <c r="R25" s="219">
        <f>IF(I25=0,0,O25/I25*1000)</f>
        <v>0</v>
      </c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60"/>
    </row>
    <row r="26" spans="1:29" ht="12.75">
      <c r="A26" s="156"/>
      <c r="B26" s="157"/>
      <c r="C26" s="157"/>
      <c r="D26" s="217">
        <f>SUM(A26:C26)</f>
        <v>0</v>
      </c>
      <c r="E26" s="157"/>
      <c r="F26" s="158"/>
      <c r="G26" s="218" t="str">
        <f>Totali!G20</f>
        <v> 1 Orrasch Matteo</v>
      </c>
      <c r="H26" s="157"/>
      <c r="I26" s="217">
        <f>SUM(H26)-(S26+T26+V26+W26+Z26+AA26)</f>
        <v>0</v>
      </c>
      <c r="J26" s="217">
        <f>SUM(K26:N26)</f>
        <v>0</v>
      </c>
      <c r="K26" s="157"/>
      <c r="L26" s="157"/>
      <c r="M26" s="157"/>
      <c r="N26" s="157"/>
      <c r="O26" s="217">
        <f>SUM(K26+L26*2+M26*3+N26*4)</f>
        <v>0</v>
      </c>
      <c r="P26" s="157"/>
      <c r="Q26" s="219">
        <f>IF(I26=0,0,J26/I26*1000)</f>
        <v>0</v>
      </c>
      <c r="R26" s="219">
        <f>IF(I26=0,0,O26/I26*1000)</f>
        <v>0</v>
      </c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60"/>
    </row>
    <row r="27" spans="1:29" ht="12.75">
      <c r="A27" s="156"/>
      <c r="B27" s="157"/>
      <c r="C27" s="157"/>
      <c r="D27" s="217">
        <f>SUM(A27:C27)</f>
        <v>0</v>
      </c>
      <c r="E27" s="157"/>
      <c r="F27" s="158"/>
      <c r="G27" s="218">
        <f>Totali!G21</f>
      </c>
      <c r="H27" s="157"/>
      <c r="I27" s="217">
        <f>SUM(H27)-(S27+T27+V27+W27+Z27+AA27)</f>
        <v>0</v>
      </c>
      <c r="J27" s="217">
        <f>SUM(K27:N27)</f>
        <v>0</v>
      </c>
      <c r="K27" s="157"/>
      <c r="L27" s="157"/>
      <c r="M27" s="157"/>
      <c r="N27" s="157"/>
      <c r="O27" s="217">
        <f>SUM(K27+L27*2+M27*3+N27*4)</f>
        <v>0</v>
      </c>
      <c r="P27" s="157"/>
      <c r="Q27" s="219">
        <f>IF(I27=0,0,J27/I27*1000)</f>
        <v>0</v>
      </c>
      <c r="R27" s="219">
        <f>IF(I27=0,0,O27/I27*1000)</f>
        <v>0</v>
      </c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60"/>
    </row>
    <row r="28" spans="1:29" ht="12.75">
      <c r="A28" s="156"/>
      <c r="B28" s="157"/>
      <c r="C28" s="157"/>
      <c r="D28" s="217">
        <f>SUM(A28:C28)</f>
        <v>0</v>
      </c>
      <c r="E28" s="157"/>
      <c r="F28" s="158"/>
      <c r="G28" s="218">
        <f>Totali!G22</f>
      </c>
      <c r="H28" s="157"/>
      <c r="I28" s="217">
        <f>SUM(H28)-(S28+T28+V28+W28+Z28+AA28)</f>
        <v>0</v>
      </c>
      <c r="J28" s="217">
        <f>SUM(K28:N28)</f>
        <v>0</v>
      </c>
      <c r="K28" s="157"/>
      <c r="L28" s="157"/>
      <c r="M28" s="157"/>
      <c r="N28" s="157"/>
      <c r="O28" s="217">
        <f>SUM(K28+L28*2+M28*3+N28*4)</f>
        <v>0</v>
      </c>
      <c r="P28" s="157"/>
      <c r="Q28" s="219">
        <f>IF(I28=0,0,J28/I28*1000)</f>
        <v>0</v>
      </c>
      <c r="R28" s="219">
        <f>IF(I28=0,0,O28/I28*1000)</f>
        <v>0</v>
      </c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60"/>
    </row>
    <row r="29" spans="1:29" ht="12.75">
      <c r="A29" s="161"/>
      <c r="B29" s="162"/>
      <c r="C29" s="162"/>
      <c r="D29" s="220">
        <f>SUM(A29:C29)</f>
        <v>0</v>
      </c>
      <c r="E29" s="162"/>
      <c r="F29" s="158"/>
      <c r="G29" s="218">
        <f>Totali!G23</f>
      </c>
      <c r="H29" s="162"/>
      <c r="I29" s="220">
        <f>SUM(H29)-(S29+T29+V29+W29+Z29+AA29)</f>
        <v>0</v>
      </c>
      <c r="J29" s="220">
        <f>SUM(K29:N29)</f>
        <v>0</v>
      </c>
      <c r="K29" s="162"/>
      <c r="L29" s="162"/>
      <c r="M29" s="162"/>
      <c r="N29" s="162"/>
      <c r="O29" s="220">
        <f>SUM(K29+L29*2+M29*3+N29*4)</f>
        <v>0</v>
      </c>
      <c r="P29" s="162"/>
      <c r="Q29" s="219">
        <f>IF(I29=0,0,J29/I29*1000)</f>
        <v>0</v>
      </c>
      <c r="R29" s="219">
        <f>IF(I29=0,0,O29/I29*1000)</f>
        <v>0</v>
      </c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4"/>
    </row>
    <row r="30" spans="1:29" ht="12.75">
      <c r="A30" s="221">
        <f>SUM(A10:A29)</f>
        <v>21</v>
      </c>
      <c r="B30" s="121">
        <f>SUM(B10:B29)</f>
        <v>9</v>
      </c>
      <c r="C30" s="121">
        <f>SUM(C10:C29)</f>
        <v>2</v>
      </c>
      <c r="D30" s="121">
        <f>SUM(D10:D29)</f>
        <v>32</v>
      </c>
      <c r="E30" s="121">
        <f>SUM(E10:E29)</f>
        <v>63</v>
      </c>
      <c r="F30" s="222">
        <f>SUM(F10:F29)</f>
        <v>0</v>
      </c>
      <c r="G30" s="168" t="s">
        <v>77</v>
      </c>
      <c r="H30" s="223">
        <f>SUM(H10:H29)</f>
        <v>37</v>
      </c>
      <c r="I30" s="223">
        <f>SUM(I10:I29)</f>
        <v>24</v>
      </c>
      <c r="J30" s="223">
        <f>SUM(J10:J29)</f>
        <v>10</v>
      </c>
      <c r="K30" s="223">
        <f>SUM(K10:K29)</f>
        <v>7</v>
      </c>
      <c r="L30" s="223">
        <f>SUM(L10:L29)</f>
        <v>1</v>
      </c>
      <c r="M30" s="223">
        <f>SUM(M10:M29)</f>
        <v>1</v>
      </c>
      <c r="N30" s="223">
        <f>SUM(N10:N29)</f>
        <v>1</v>
      </c>
      <c r="O30" s="223">
        <f>SUM(O10:O29)</f>
        <v>16</v>
      </c>
      <c r="P30" s="223">
        <f>SUM(P10:P29)</f>
        <v>9</v>
      </c>
      <c r="Q30" s="224">
        <f>IF(I30=0,0,J30/I30*1000)</f>
        <v>416.6666666666667</v>
      </c>
      <c r="R30" s="224">
        <f>IF(I30=0,0,O30/I30*1000)</f>
        <v>666.6666666666666</v>
      </c>
      <c r="S30" s="223">
        <f>SUM(S10:S29)</f>
        <v>12</v>
      </c>
      <c r="T30" s="223">
        <f>SUM(T10:T29)</f>
        <v>0</v>
      </c>
      <c r="U30" s="223">
        <f>SUM(U10:U29)</f>
        <v>0</v>
      </c>
      <c r="V30" s="223">
        <f>SUM(V10:V29)</f>
        <v>1</v>
      </c>
      <c r="W30" s="223">
        <f>SUM(W10:W29)</f>
        <v>0</v>
      </c>
      <c r="X30" s="223">
        <f>SUM(X10:X29)</f>
        <v>3</v>
      </c>
      <c r="Y30" s="223">
        <f>SUM(Y10:Y29)</f>
        <v>2</v>
      </c>
      <c r="Z30" s="223">
        <f>SUM(Z10:Z29)</f>
        <v>0</v>
      </c>
      <c r="AA30" s="223">
        <f>SUM(AA10:AA29)</f>
        <v>0</v>
      </c>
      <c r="AB30" s="223">
        <f>SUM(AB10:AB29)</f>
        <v>5</v>
      </c>
      <c r="AC30" s="225">
        <f>SUM(AC10:AC29)</f>
        <v>8</v>
      </c>
    </row>
    <row r="31" spans="6:25" ht="54" customHeight="1">
      <c r="F31" s="53"/>
      <c r="H31" s="172" t="s">
        <v>81</v>
      </c>
      <c r="I31" s="172" t="s">
        <v>82</v>
      </c>
      <c r="J31" s="172" t="s">
        <v>83</v>
      </c>
      <c r="K31" s="172" t="s">
        <v>84</v>
      </c>
      <c r="L31" s="172" t="s">
        <v>85</v>
      </c>
      <c r="M31" s="172" t="s">
        <v>86</v>
      </c>
      <c r="N31" s="172" t="s">
        <v>87</v>
      </c>
      <c r="O31" s="172" t="s">
        <v>88</v>
      </c>
      <c r="P31" s="172" t="s">
        <v>89</v>
      </c>
      <c r="Q31" s="172" t="s">
        <v>90</v>
      </c>
      <c r="R31" s="172" t="s">
        <v>91</v>
      </c>
      <c r="S31" s="172" t="s">
        <v>4</v>
      </c>
      <c r="T31" s="172" t="s">
        <v>92</v>
      </c>
      <c r="U31" s="172" t="s">
        <v>93</v>
      </c>
      <c r="V31" s="172" t="s">
        <v>94</v>
      </c>
      <c r="W31" s="172" t="s">
        <v>95</v>
      </c>
      <c r="X31" s="172" t="s">
        <v>96</v>
      </c>
      <c r="Y31" s="172" t="s">
        <v>97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24</v>
      </c>
      <c r="P33" s="175">
        <v>2</v>
      </c>
      <c r="Q33" s="176">
        <v>0</v>
      </c>
      <c r="R33" s="76">
        <f>IF(Q33=0,0,Q33/S33*9)</f>
        <v>0</v>
      </c>
      <c r="S33" s="178">
        <v>5</v>
      </c>
      <c r="T33" s="141">
        <v>3</v>
      </c>
      <c r="U33" s="141">
        <v>5</v>
      </c>
      <c r="V33" s="141">
        <v>8</v>
      </c>
      <c r="W33" s="141"/>
      <c r="X33" s="141"/>
      <c r="Y33" s="146">
        <v>3</v>
      </c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/>
      <c r="P34" s="180"/>
      <c r="Q34" s="181"/>
      <c r="R34" s="77">
        <f>IF(Q34=0,0,Q34/S34*9)</f>
        <v>0</v>
      </c>
      <c r="S34" s="183"/>
      <c r="T34" s="148"/>
      <c r="U34" s="148"/>
      <c r="V34" s="148"/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>
        <v>8</v>
      </c>
      <c r="P35" s="175">
        <v>0</v>
      </c>
      <c r="Q35" s="176">
        <v>0</v>
      </c>
      <c r="R35" s="76">
        <f>IF(Q35=0,0,Q35/S35*9)</f>
        <v>0</v>
      </c>
      <c r="S35" s="178">
        <v>2</v>
      </c>
      <c r="T35" s="141">
        <v>1</v>
      </c>
      <c r="U35" s="141">
        <v>2</v>
      </c>
      <c r="V35" s="141">
        <v>1</v>
      </c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32</v>
      </c>
      <c r="P39" s="232">
        <f>SUM(P33:P38)</f>
        <v>2</v>
      </c>
      <c r="Q39" s="233">
        <f>SUM(Q33:Q37)</f>
        <v>0</v>
      </c>
      <c r="R39" s="233">
        <f>IF(Q39=0,0,Q39/S39*9)</f>
        <v>0</v>
      </c>
      <c r="S39" s="224">
        <f>SUM(S33:S38)</f>
        <v>7</v>
      </c>
      <c r="T39" s="121">
        <f>SUM(T33:T38)</f>
        <v>4</v>
      </c>
      <c r="U39" s="121">
        <f>SUM(U33:U38)</f>
        <v>7</v>
      </c>
      <c r="V39" s="121">
        <f>SUM(V33:V38)</f>
        <v>9</v>
      </c>
      <c r="W39" s="121">
        <f>SUM(W33:W38)</f>
        <v>0</v>
      </c>
      <c r="X39" s="121">
        <f>SUM(X33:X38)</f>
        <v>0</v>
      </c>
      <c r="Y39" s="122">
        <f>SUM(Y33:Y38)</f>
        <v>3</v>
      </c>
    </row>
    <row r="40" spans="8:25" ht="39.75" customHeight="1">
      <c r="H40" s="2" t="s">
        <v>4</v>
      </c>
      <c r="I40" s="2" t="s">
        <v>22</v>
      </c>
      <c r="J40" s="2" t="s">
        <v>23</v>
      </c>
      <c r="K40" s="2" t="s">
        <v>111</v>
      </c>
      <c r="L40" s="196"/>
      <c r="M40" s="196"/>
      <c r="N40" s="2"/>
      <c r="O40" s="196"/>
      <c r="P40" s="196"/>
      <c r="Q40" s="196"/>
      <c r="R40" s="196"/>
      <c r="S40" s="57" t="s">
        <v>81</v>
      </c>
      <c r="T40" s="57" t="s">
        <v>112</v>
      </c>
      <c r="U40" s="57" t="s">
        <v>113</v>
      </c>
      <c r="V40" s="57" t="s">
        <v>114</v>
      </c>
      <c r="W40" s="57"/>
      <c r="X40" s="57" t="s">
        <v>115</v>
      </c>
      <c r="Y40" s="57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>
        <v>7</v>
      </c>
      <c r="I42" s="141">
        <v>1</v>
      </c>
      <c r="J42" s="141">
        <v>0</v>
      </c>
      <c r="K42" s="146">
        <v>0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937.5</v>
      </c>
      <c r="Y45" s="117"/>
    </row>
    <row r="46" spans="7:25" ht="12.75">
      <c r="G46" s="192" t="s">
        <v>77</v>
      </c>
      <c r="H46" s="121">
        <f>SUM(H42:H45)</f>
        <v>7</v>
      </c>
      <c r="I46" s="121">
        <f>SUM(I42:I45)</f>
        <v>1</v>
      </c>
      <c r="J46" s="121">
        <f>SUM(J42:J45)</f>
        <v>0</v>
      </c>
      <c r="K46" s="122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heet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2361111111111111" right="0.4722222222222222" top="0.27569444444444446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6" width="3.57421875" style="0" customWidth="1"/>
    <col min="7" max="7" width="20.7109375" style="0" customWidth="1"/>
    <col min="8" max="12" width="4.28125" style="0" customWidth="1"/>
    <col min="13" max="13" width="4.140625" style="0" customWidth="1"/>
    <col min="14" max="16" width="4.28125" style="0" customWidth="1"/>
    <col min="17" max="18" width="6.28125" style="0" customWidth="1"/>
    <col min="19" max="29" width="4.281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149</v>
      </c>
      <c r="H3" s="132">
        <v>0</v>
      </c>
      <c r="I3" s="132">
        <v>0</v>
      </c>
      <c r="J3" s="132">
        <v>0</v>
      </c>
      <c r="K3" s="132">
        <v>2</v>
      </c>
      <c r="L3" s="132">
        <v>0</v>
      </c>
      <c r="M3" s="132">
        <v>0</v>
      </c>
      <c r="N3" s="132">
        <v>2</v>
      </c>
      <c r="O3" s="132">
        <v>3</v>
      </c>
      <c r="P3" s="132"/>
      <c r="Q3" s="133">
        <f>SUM(H3:P4)</f>
        <v>7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150</v>
      </c>
      <c r="H5" s="137">
        <v>1</v>
      </c>
      <c r="I5" s="137">
        <v>2</v>
      </c>
      <c r="J5" s="137">
        <v>0</v>
      </c>
      <c r="K5" s="137">
        <v>0</v>
      </c>
      <c r="L5" s="137">
        <v>3</v>
      </c>
      <c r="M5" s="137">
        <v>4</v>
      </c>
      <c r="N5" s="137"/>
      <c r="O5" s="137"/>
      <c r="P5" s="137"/>
      <c r="Q5" s="138">
        <f>SUM(H5:P6)</f>
        <v>10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2</v>
      </c>
      <c r="B10" s="141">
        <v>2</v>
      </c>
      <c r="C10" s="141">
        <v>1</v>
      </c>
      <c r="D10" s="73">
        <f>SUM(A10:C10)</f>
        <v>5</v>
      </c>
      <c r="E10" s="141">
        <v>7</v>
      </c>
      <c r="F10" s="142"/>
      <c r="G10" s="206" t="str">
        <f>Totali!G4</f>
        <v>22 Braga Andrea</v>
      </c>
      <c r="H10" s="234">
        <v>4</v>
      </c>
      <c r="I10" s="207">
        <f>SUM(H10)-(S10+T10+V10+W10+Z10+AA10)</f>
        <v>3</v>
      </c>
      <c r="J10" s="73">
        <f>SUM(K10:N10)</f>
        <v>0</v>
      </c>
      <c r="K10" s="235"/>
      <c r="L10" s="236"/>
      <c r="M10" s="237"/>
      <c r="N10" s="238"/>
      <c r="O10" s="73">
        <f>SUM(K10+L10*2+M10*3+N10*4)</f>
        <v>0</v>
      </c>
      <c r="P10" s="141">
        <v>1</v>
      </c>
      <c r="Q10" s="208">
        <f>IF(I10=0,0,J10/I10*1000)</f>
        <v>0</v>
      </c>
      <c r="R10" s="208">
        <f>IF(I10=0,0,O10/I10*1000)</f>
        <v>0</v>
      </c>
      <c r="S10" s="237">
        <v>1</v>
      </c>
      <c r="T10" s="237"/>
      <c r="U10" s="237"/>
      <c r="V10" s="237"/>
      <c r="W10" s="237"/>
      <c r="X10" s="237"/>
      <c r="Y10" s="237"/>
      <c r="Z10" s="237"/>
      <c r="AA10" s="237"/>
      <c r="AB10" s="237">
        <v>3</v>
      </c>
      <c r="AC10" s="239"/>
    </row>
    <row r="11" spans="1:29" ht="12.75">
      <c r="A11" s="147">
        <v>2</v>
      </c>
      <c r="B11" s="148">
        <v>0</v>
      </c>
      <c r="C11" s="148">
        <v>0</v>
      </c>
      <c r="D11" s="106">
        <f>SUM(A11:C11)</f>
        <v>2</v>
      </c>
      <c r="E11" s="148">
        <v>7</v>
      </c>
      <c r="F11" s="150"/>
      <c r="G11" s="240" t="str">
        <f>Totali!G5</f>
        <v>37 Filippini Riccardo</v>
      </c>
      <c r="H11" s="234">
        <v>5</v>
      </c>
      <c r="I11" s="106">
        <f>SUM(H11)-(S11+T11+V11+W11+Z11+AA11)</f>
        <v>5</v>
      </c>
      <c r="J11" s="106">
        <f>SUM(K11:N11)</f>
        <v>1</v>
      </c>
      <c r="K11" s="235"/>
      <c r="L11" s="236">
        <v>1</v>
      </c>
      <c r="M11" s="237"/>
      <c r="N11" s="238"/>
      <c r="O11" s="106">
        <f>SUM(K11+L11*2+M11*3+N11*4)</f>
        <v>2</v>
      </c>
      <c r="P11" s="148"/>
      <c r="Q11" s="241">
        <f>IF(I11=0,0,J11/I11*1000)</f>
        <v>200</v>
      </c>
      <c r="R11" s="241">
        <f>IF(I11=0,0,O11/I11*1000)</f>
        <v>400</v>
      </c>
      <c r="S11" s="237"/>
      <c r="T11" s="237"/>
      <c r="U11" s="237"/>
      <c r="V11" s="237"/>
      <c r="W11" s="237"/>
      <c r="X11" s="237"/>
      <c r="Y11" s="237"/>
      <c r="Z11" s="237"/>
      <c r="AA11" s="237"/>
      <c r="AB11" s="237">
        <v>1</v>
      </c>
      <c r="AC11" s="239">
        <v>1</v>
      </c>
    </row>
    <row r="12" spans="1:29" ht="12.75">
      <c r="A12" s="140">
        <v>1</v>
      </c>
      <c r="B12" s="141">
        <v>0</v>
      </c>
      <c r="C12" s="141">
        <v>0</v>
      </c>
      <c r="D12" s="73">
        <f>SUM(A12:C12)</f>
        <v>1</v>
      </c>
      <c r="E12" s="141">
        <v>7</v>
      </c>
      <c r="F12" s="142"/>
      <c r="G12" s="216" t="str">
        <f>Totali!G6</f>
        <v>73 Guarda Dario</v>
      </c>
      <c r="H12" s="234">
        <v>4</v>
      </c>
      <c r="I12" s="73">
        <f>SUM(H12)-(S12+T12+V12+W12+Z12+AA12)</f>
        <v>3</v>
      </c>
      <c r="J12" s="217">
        <f>SUM(K12:N12)</f>
        <v>0</v>
      </c>
      <c r="K12" s="235"/>
      <c r="L12" s="236"/>
      <c r="M12" s="237"/>
      <c r="N12" s="238"/>
      <c r="O12" s="73">
        <f>SUM(K12+L12*2+M12*3+N12*4)</f>
        <v>0</v>
      </c>
      <c r="P12" s="141">
        <v>1</v>
      </c>
      <c r="Q12" s="208">
        <f>IF(I12=0,0,J12/I12*1000)</f>
        <v>0</v>
      </c>
      <c r="R12" s="208">
        <f>IF(I12=0,0,O12/I12*1000)</f>
        <v>0</v>
      </c>
      <c r="S12" s="237">
        <v>1</v>
      </c>
      <c r="T12" s="237"/>
      <c r="U12" s="237"/>
      <c r="V12" s="237"/>
      <c r="W12" s="237"/>
      <c r="X12" s="237"/>
      <c r="Y12" s="237"/>
      <c r="Z12" s="237"/>
      <c r="AA12" s="237"/>
      <c r="AB12" s="237">
        <v>1</v>
      </c>
      <c r="AC12" s="239"/>
    </row>
    <row r="13" spans="1:29" ht="12.75">
      <c r="A13" s="147">
        <v>2</v>
      </c>
      <c r="B13" s="148">
        <v>2</v>
      </c>
      <c r="C13" s="148">
        <v>0</v>
      </c>
      <c r="D13" s="106">
        <f>SUM(A13:C13)</f>
        <v>4</v>
      </c>
      <c r="E13" s="148">
        <v>7</v>
      </c>
      <c r="F13" s="150"/>
      <c r="G13" s="240" t="str">
        <f>Totali!G7</f>
        <v>14 Gugole Elia</v>
      </c>
      <c r="H13" s="234">
        <v>4</v>
      </c>
      <c r="I13" s="106">
        <f>SUM(H13)-(S13+T13+V13+W13+Z13+AA13)</f>
        <v>3</v>
      </c>
      <c r="J13" s="106">
        <f>SUM(K13:N13)</f>
        <v>0</v>
      </c>
      <c r="K13" s="235"/>
      <c r="L13" s="236"/>
      <c r="M13" s="237"/>
      <c r="N13" s="23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237"/>
      <c r="T13" s="237"/>
      <c r="U13" s="237"/>
      <c r="V13" s="237">
        <v>1</v>
      </c>
      <c r="W13" s="237"/>
      <c r="X13" s="237"/>
      <c r="Y13" s="237"/>
      <c r="Z13" s="237"/>
      <c r="AA13" s="237"/>
      <c r="AB13" s="237">
        <v>1</v>
      </c>
      <c r="AC13" s="239"/>
    </row>
    <row r="14" spans="1:29" ht="12.75">
      <c r="A14" s="140">
        <v>0</v>
      </c>
      <c r="B14" s="141">
        <v>1</v>
      </c>
      <c r="C14" s="141">
        <v>0</v>
      </c>
      <c r="D14" s="73">
        <f>SUM(A14:C14)</f>
        <v>1</v>
      </c>
      <c r="E14" s="141">
        <v>7</v>
      </c>
      <c r="F14" s="142"/>
      <c r="G14" s="216" t="str">
        <f>Totali!G8</f>
        <v>68 Maino Marco</v>
      </c>
      <c r="H14" s="234">
        <v>4</v>
      </c>
      <c r="I14" s="73">
        <f>SUM(H14)-(S14+T14+V14+W14+Z14+AA14)</f>
        <v>4</v>
      </c>
      <c r="J14" s="73">
        <f>SUM(K14:N14)</f>
        <v>2</v>
      </c>
      <c r="K14" s="235">
        <v>2</v>
      </c>
      <c r="L14" s="236"/>
      <c r="M14" s="237"/>
      <c r="N14" s="242"/>
      <c r="O14" s="73">
        <f>SUM(K14+L14*2+M14*3+N14*4)</f>
        <v>2</v>
      </c>
      <c r="P14" s="141">
        <v>1</v>
      </c>
      <c r="Q14" s="208">
        <f>IF(I14=0,0,J14/I14*1000)</f>
        <v>500</v>
      </c>
      <c r="R14" s="208">
        <f>IF(I14=0,0,O14/I14*1000)</f>
        <v>500</v>
      </c>
      <c r="S14" s="237"/>
      <c r="T14" s="237"/>
      <c r="U14" s="237"/>
      <c r="V14" s="237"/>
      <c r="W14" s="237"/>
      <c r="X14" s="237"/>
      <c r="Y14" s="237"/>
      <c r="Z14" s="237"/>
      <c r="AA14" s="237"/>
      <c r="AB14" s="237">
        <v>2</v>
      </c>
      <c r="AC14" s="239">
        <v>1</v>
      </c>
    </row>
    <row r="15" spans="1:29" ht="12.75">
      <c r="A15" s="147">
        <v>7</v>
      </c>
      <c r="B15" s="148">
        <v>1</v>
      </c>
      <c r="C15" s="148">
        <v>0</v>
      </c>
      <c r="D15" s="106">
        <f>SUM(A15:C15)</f>
        <v>8</v>
      </c>
      <c r="E15" s="148">
        <v>7</v>
      </c>
      <c r="F15" s="150"/>
      <c r="G15" s="240" t="str">
        <f>Totali!G9</f>
        <v> 2 Mosconi Leonardo</v>
      </c>
      <c r="H15" s="234">
        <v>5</v>
      </c>
      <c r="I15" s="106">
        <f>SUM(H15)-(S15+T15+V15+W15+Z15+AA15)</f>
        <v>5</v>
      </c>
      <c r="J15" s="106">
        <f>SUM(K15:N15)</f>
        <v>1</v>
      </c>
      <c r="K15" s="235"/>
      <c r="L15" s="236"/>
      <c r="M15" s="237">
        <v>1</v>
      </c>
      <c r="N15" s="238"/>
      <c r="O15" s="106">
        <f>SUM(K15+L15*2+M15*3+N15*4)</f>
        <v>3</v>
      </c>
      <c r="P15" s="148"/>
      <c r="Q15" s="241">
        <f>IF(I15=0,0,J15/I15*1000)</f>
        <v>200</v>
      </c>
      <c r="R15" s="241">
        <f>IF(I15=0,0,O15/I15*1000)</f>
        <v>600</v>
      </c>
      <c r="S15" s="237"/>
      <c r="T15" s="237"/>
      <c r="U15" s="237"/>
      <c r="V15" s="237"/>
      <c r="W15" s="237"/>
      <c r="X15" s="237"/>
      <c r="Y15" s="237"/>
      <c r="Z15" s="237"/>
      <c r="AA15" s="237"/>
      <c r="AB15" s="237">
        <v>1</v>
      </c>
      <c r="AC15" s="239">
        <v>1</v>
      </c>
    </row>
    <row r="16" spans="1:29" ht="12.75">
      <c r="A16" s="140"/>
      <c r="B16" s="141"/>
      <c r="C16" s="141"/>
      <c r="D16" s="73">
        <f>SUM(A16:C16)</f>
        <v>0</v>
      </c>
      <c r="E16" s="141"/>
      <c r="F16" s="142"/>
      <c r="G16" s="216" t="str">
        <f>Totali!G10</f>
        <v> 6 Rampo Elia</v>
      </c>
      <c r="H16" s="234"/>
      <c r="I16" s="73">
        <f>SUM(H16)-(S16+T16+V16+W16+Z16+AA16)</f>
        <v>0</v>
      </c>
      <c r="J16" s="73">
        <f>SUM(K16:N16)</f>
        <v>0</v>
      </c>
      <c r="K16" s="235"/>
      <c r="L16" s="236"/>
      <c r="M16" s="237"/>
      <c r="N16" s="238"/>
      <c r="O16" s="73">
        <f>SUM(K16+L16*2+M16*3+N16*4)</f>
        <v>0</v>
      </c>
      <c r="P16" s="141"/>
      <c r="Q16" s="208">
        <f>IF(I16=0,0,J16/I16*1000)</f>
        <v>0</v>
      </c>
      <c r="R16" s="208">
        <f>IF(I16=0,0,O16/I16*1000)</f>
        <v>0</v>
      </c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9"/>
    </row>
    <row r="17" spans="1:29" ht="12.75">
      <c r="A17" s="147"/>
      <c r="B17" s="148"/>
      <c r="C17" s="148"/>
      <c r="D17" s="106">
        <f>SUM(A17:C17)</f>
        <v>0</v>
      </c>
      <c r="E17" s="148"/>
      <c r="F17" s="150"/>
      <c r="G17" s="240" t="str">
        <f>Totali!G11</f>
        <v>11 Rampo Zeno</v>
      </c>
      <c r="H17" s="234"/>
      <c r="I17" s="106">
        <f>SUM(H17)-(S17+T17+V17+W17+Z17+AA17)</f>
        <v>0</v>
      </c>
      <c r="J17" s="106">
        <f>SUM(K17:N17)</f>
        <v>0</v>
      </c>
      <c r="K17" s="235"/>
      <c r="L17" s="236"/>
      <c r="M17" s="237"/>
      <c r="N17" s="238"/>
      <c r="O17" s="106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9"/>
    </row>
    <row r="18" spans="1:29" ht="12.75">
      <c r="A18" s="140">
        <v>0</v>
      </c>
      <c r="B18" s="141">
        <v>0</v>
      </c>
      <c r="C18" s="141">
        <v>0</v>
      </c>
      <c r="D18" s="73">
        <f>SUM(A18:C18)</f>
        <v>0</v>
      </c>
      <c r="E18" s="141">
        <v>7</v>
      </c>
      <c r="F18" s="142"/>
      <c r="G18" s="216" t="str">
        <f>Totali!G12</f>
        <v>72 Sapuppo Andrea</v>
      </c>
      <c r="H18" s="234">
        <v>4</v>
      </c>
      <c r="I18" s="73">
        <f>SUM(H18)-(S18+T18+V18+W18+Z18+AA18)</f>
        <v>3</v>
      </c>
      <c r="J18" s="73">
        <f>SUM(K18:N18)</f>
        <v>1</v>
      </c>
      <c r="K18" s="235">
        <v>1</v>
      </c>
      <c r="L18" s="236"/>
      <c r="M18" s="237"/>
      <c r="N18" s="238"/>
      <c r="O18" s="73">
        <f>SUM(K18+L18*2+M18*3+N18*4)</f>
        <v>1</v>
      </c>
      <c r="P18" s="141">
        <v>1</v>
      </c>
      <c r="Q18" s="208">
        <f>IF(I18=0,0,J18/I18*1000)</f>
        <v>333.3333333333333</v>
      </c>
      <c r="R18" s="208">
        <f>IF(I18=0,0,O18/I18*1000)</f>
        <v>333.3333333333333</v>
      </c>
      <c r="S18" s="237">
        <v>1</v>
      </c>
      <c r="T18" s="237"/>
      <c r="U18" s="237"/>
      <c r="V18" s="237"/>
      <c r="W18" s="237"/>
      <c r="X18" s="237"/>
      <c r="Y18" s="237"/>
      <c r="Z18" s="237"/>
      <c r="AA18" s="237"/>
      <c r="AB18" s="237"/>
      <c r="AC18" s="239"/>
    </row>
    <row r="19" spans="1:29" ht="12.75">
      <c r="A19" s="147"/>
      <c r="B19" s="148"/>
      <c r="C19" s="148"/>
      <c r="D19" s="106">
        <f>SUM(A19:C19)</f>
        <v>0</v>
      </c>
      <c r="E19" s="148"/>
      <c r="F19" s="150"/>
      <c r="G19" s="240" t="str">
        <f>Totali!G13</f>
        <v>44 Zambellan Mirco</v>
      </c>
      <c r="H19" s="234"/>
      <c r="I19" s="106">
        <f>SUM(H19)-(S19+T19+V19+W19+Z19+AA19)</f>
        <v>0</v>
      </c>
      <c r="J19" s="106">
        <f>SUM(K19:N19)</f>
        <v>0</v>
      </c>
      <c r="K19" s="235"/>
      <c r="L19" s="236"/>
      <c r="M19" s="237"/>
      <c r="N19" s="238"/>
      <c r="O19" s="106">
        <f>SUM(K19+L19*2+M19*3+N19*4)</f>
        <v>0</v>
      </c>
      <c r="P19" s="148"/>
      <c r="Q19" s="241">
        <f>IF(I19=0,0,J19/I19*1000)</f>
        <v>0</v>
      </c>
      <c r="R19" s="241">
        <f>IF(I19=0,0,O19/I19*1000)</f>
        <v>0</v>
      </c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9"/>
    </row>
    <row r="20" spans="1:29" ht="12.75">
      <c r="A20" s="140">
        <v>1</v>
      </c>
      <c r="B20" s="141">
        <v>0</v>
      </c>
      <c r="C20" s="141">
        <v>0</v>
      </c>
      <c r="D20" s="73">
        <f>SUM(A20:C20)</f>
        <v>1</v>
      </c>
      <c r="E20" s="141">
        <v>7</v>
      </c>
      <c r="F20" s="142"/>
      <c r="G20" s="216" t="str">
        <f>Totali!G14</f>
        <v>42 Zanini Fedrico</v>
      </c>
      <c r="H20" s="234">
        <v>4</v>
      </c>
      <c r="I20" s="73">
        <f>SUM(H20)-(S20+T20+V20+W20+Z20+AA20)</f>
        <v>4</v>
      </c>
      <c r="J20" s="73">
        <f>SUM(K20:N20)</f>
        <v>2</v>
      </c>
      <c r="K20" s="235">
        <v>2</v>
      </c>
      <c r="L20" s="236"/>
      <c r="M20" s="237"/>
      <c r="N20" s="238"/>
      <c r="O20" s="73">
        <f>SUM(K20+L20*2+M20*3+N20*4)</f>
        <v>2</v>
      </c>
      <c r="P20" s="141">
        <v>1</v>
      </c>
      <c r="Q20" s="208">
        <f>IF(I20=0,0,J20/I20*1000)</f>
        <v>500</v>
      </c>
      <c r="R20" s="208">
        <f>IF(I20=0,0,O20/I20*1000)</f>
        <v>500</v>
      </c>
      <c r="S20" s="237"/>
      <c r="T20" s="237"/>
      <c r="U20" s="237"/>
      <c r="V20" s="237"/>
      <c r="W20" s="237"/>
      <c r="X20" s="237"/>
      <c r="Y20" s="237"/>
      <c r="Z20" s="237"/>
      <c r="AA20" s="237"/>
      <c r="AB20" s="237">
        <v>1</v>
      </c>
      <c r="AC20" s="239">
        <v>2</v>
      </c>
    </row>
    <row r="21" spans="1:29" ht="12.75">
      <c r="A21" s="147">
        <v>6</v>
      </c>
      <c r="B21" s="148">
        <v>0</v>
      </c>
      <c r="C21" s="148">
        <v>2</v>
      </c>
      <c r="D21" s="106">
        <f>SUM(A21:C21)</f>
        <v>8</v>
      </c>
      <c r="E21" s="148">
        <v>7</v>
      </c>
      <c r="F21" s="150"/>
      <c r="G21" s="240" t="str">
        <f>Totali!G15</f>
        <v> 8 Zenari Diego</v>
      </c>
      <c r="H21" s="234">
        <v>4</v>
      </c>
      <c r="I21" s="106">
        <f>SUM(H21)-(S21+T21+V21+W21+Z21+AA21)</f>
        <v>4</v>
      </c>
      <c r="J21" s="106">
        <f>SUM(K21:N21)</f>
        <v>2</v>
      </c>
      <c r="K21" s="235">
        <v>2</v>
      </c>
      <c r="L21" s="236"/>
      <c r="M21" s="237"/>
      <c r="N21" s="238"/>
      <c r="O21" s="106">
        <f>SUM(K21+L21*2+M21*3+N21*4)</f>
        <v>2</v>
      </c>
      <c r="P21" s="148">
        <v>2</v>
      </c>
      <c r="Q21" s="241">
        <f>IF(I21=0,0,J21/I21*1000)</f>
        <v>500</v>
      </c>
      <c r="R21" s="241">
        <f>IF(I21=0,0,O21/I21*1000)</f>
        <v>500</v>
      </c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9"/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>
        <f>SUM(H25)-(S25+T25+V25+W25+Z25+AA25)</f>
        <v>0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/>
      <c r="B26" s="141"/>
      <c r="C26" s="141"/>
      <c r="D26" s="73">
        <f>SUM(A26:C26)</f>
        <v>0</v>
      </c>
      <c r="E26" s="141"/>
      <c r="F26" s="142"/>
      <c r="G26" s="216" t="str">
        <f>Totali!G20</f>
        <v> 1 Orrasch Matteo</v>
      </c>
      <c r="H26" s="141"/>
      <c r="I26" s="73">
        <f>SUM(H26)-(S26+T26+V26+W26+Z26+AA26)</f>
        <v>0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21</v>
      </c>
      <c r="B30" s="121">
        <f>SUM(B10:B29)</f>
        <v>6</v>
      </c>
      <c r="C30" s="121">
        <f>SUM(C10:C29)</f>
        <v>3</v>
      </c>
      <c r="D30" s="121">
        <f>SUM(D10:D29)</f>
        <v>30</v>
      </c>
      <c r="E30" s="121">
        <f>SUM(E10:E29)</f>
        <v>63</v>
      </c>
      <c r="F30" s="222">
        <f>SUM(F10:F29)</f>
        <v>0</v>
      </c>
      <c r="G30" s="168" t="s">
        <v>77</v>
      </c>
      <c r="H30" s="223">
        <f>SUM(H10:H29)</f>
        <v>38</v>
      </c>
      <c r="I30" s="223">
        <f>SUM(I10:I29)</f>
        <v>34</v>
      </c>
      <c r="J30" s="223">
        <f>SUM(J10:J29)</f>
        <v>9</v>
      </c>
      <c r="K30" s="223">
        <f>SUM(K10:K29)</f>
        <v>7</v>
      </c>
      <c r="L30" s="223">
        <f>SUM(L10:L29)</f>
        <v>1</v>
      </c>
      <c r="M30" s="223">
        <f>SUM(M10:M29)</f>
        <v>1</v>
      </c>
      <c r="N30" s="223">
        <f>SUM(N10:N29)</f>
        <v>0</v>
      </c>
      <c r="O30" s="223">
        <f>SUM(O10:O29)</f>
        <v>12</v>
      </c>
      <c r="P30" s="223">
        <f>SUM(P10:P29)</f>
        <v>7</v>
      </c>
      <c r="Q30" s="224">
        <f>IF(I30=0,0,J30/I30*1000)</f>
        <v>264.70588235294116</v>
      </c>
      <c r="R30" s="224">
        <f>IF(I30=0,0,O30/I30*1000)</f>
        <v>352.94117647058823</v>
      </c>
      <c r="S30" s="223">
        <f>SUM(S10:S29)</f>
        <v>3</v>
      </c>
      <c r="T30" s="223">
        <f>SUM(T10:T29)</f>
        <v>0</v>
      </c>
      <c r="U30" s="223">
        <f>SUM(U10:U29)</f>
        <v>0</v>
      </c>
      <c r="V30" s="223">
        <f>SUM(V10:V29)</f>
        <v>1</v>
      </c>
      <c r="W30" s="223">
        <f>SUM(W10:W29)</f>
        <v>0</v>
      </c>
      <c r="X30" s="223">
        <f>SUM(X10:X29)</f>
        <v>0</v>
      </c>
      <c r="Y30" s="223">
        <f>SUM(Y10:Y29)</f>
        <v>0</v>
      </c>
      <c r="Z30" s="223">
        <f>SUM(Z10:Z29)</f>
        <v>0</v>
      </c>
      <c r="AA30" s="223">
        <f>SUM(AA10:AA29)</f>
        <v>0</v>
      </c>
      <c r="AB30" s="223">
        <f>SUM(AB10:AB29)</f>
        <v>10</v>
      </c>
      <c r="AC30" s="225">
        <f>SUM(AC10:AC29)</f>
        <v>5</v>
      </c>
    </row>
    <row r="31" spans="6:25" ht="54" customHeight="1">
      <c r="F31" s="53"/>
      <c r="H31" s="172" t="s">
        <v>81</v>
      </c>
      <c r="I31" s="172" t="s">
        <v>82</v>
      </c>
      <c r="J31" s="172" t="s">
        <v>83</v>
      </c>
      <c r="K31" s="172" t="s">
        <v>84</v>
      </c>
      <c r="L31" s="172" t="s">
        <v>85</v>
      </c>
      <c r="M31" s="172" t="s">
        <v>86</v>
      </c>
      <c r="N31" s="172" t="s">
        <v>87</v>
      </c>
      <c r="O31" s="172" t="s">
        <v>88</v>
      </c>
      <c r="P31" s="172" t="s">
        <v>89</v>
      </c>
      <c r="Q31" s="172" t="s">
        <v>90</v>
      </c>
      <c r="R31" s="172" t="s">
        <v>91</v>
      </c>
      <c r="S31" s="172" t="s">
        <v>4</v>
      </c>
      <c r="T31" s="172" t="s">
        <v>92</v>
      </c>
      <c r="U31" s="172" t="s">
        <v>93</v>
      </c>
      <c r="V31" s="172" t="s">
        <v>94</v>
      </c>
      <c r="W31" s="172" t="s">
        <v>95</v>
      </c>
      <c r="X31" s="172" t="s">
        <v>96</v>
      </c>
      <c r="Y31" s="172" t="s">
        <v>97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21</v>
      </c>
      <c r="P33" s="175">
        <v>3</v>
      </c>
      <c r="Q33" s="176">
        <v>0</v>
      </c>
      <c r="R33" s="76">
        <f>IF(Q33=0,0,Q33/S33*9)</f>
        <v>0</v>
      </c>
      <c r="S33" s="178">
        <v>5</v>
      </c>
      <c r="T33" s="141">
        <v>3</v>
      </c>
      <c r="U33" s="141">
        <v>1</v>
      </c>
      <c r="V33" s="141">
        <v>7</v>
      </c>
      <c r="W33" s="141"/>
      <c r="X33" s="141"/>
      <c r="Y33" s="146">
        <v>1</v>
      </c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13</v>
      </c>
      <c r="P34" s="180">
        <v>7</v>
      </c>
      <c r="Q34" s="181">
        <v>6</v>
      </c>
      <c r="R34" s="77">
        <f>IF(Q34=0,0,Q34/S34*9)</f>
        <v>40.5</v>
      </c>
      <c r="S34" s="183">
        <f>1+1/3</f>
        <v>1.3333333333333333</v>
      </c>
      <c r="T34" s="148">
        <v>6</v>
      </c>
      <c r="U34" s="148">
        <v>3</v>
      </c>
      <c r="V34" s="148"/>
      <c r="W34" s="148"/>
      <c r="X34" s="148"/>
      <c r="Y34" s="153">
        <v>1</v>
      </c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>
        <v>2</v>
      </c>
      <c r="P35" s="175">
        <v>0</v>
      </c>
      <c r="Q35" s="176">
        <v>0</v>
      </c>
      <c r="R35" s="76">
        <f>IF(Q35=0,0,Q35/S35*9)</f>
        <v>0</v>
      </c>
      <c r="S35" s="178">
        <f>2/3</f>
        <v>0.6666666666666666</v>
      </c>
      <c r="T35" s="141"/>
      <c r="U35" s="141"/>
      <c r="V35" s="141">
        <v>1</v>
      </c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36</v>
      </c>
      <c r="P39" s="232">
        <f>SUM(P33:P38)</f>
        <v>10</v>
      </c>
      <c r="Q39" s="233">
        <f>SUM(Q33:Q37)</f>
        <v>6</v>
      </c>
      <c r="R39" s="233">
        <f>IF(Q39=0,0,Q39/S39*9)</f>
        <v>7.7142857142857135</v>
      </c>
      <c r="S39" s="224">
        <f>SUM(S33:S38)</f>
        <v>7</v>
      </c>
      <c r="T39" s="121">
        <f>SUM(T33:T38)</f>
        <v>9</v>
      </c>
      <c r="U39" s="121">
        <f>SUM(U33:U38)</f>
        <v>4</v>
      </c>
      <c r="V39" s="121">
        <f>SUM(V33:V38)</f>
        <v>8</v>
      </c>
      <c r="W39" s="121">
        <f>SUM(W33:W38)</f>
        <v>0</v>
      </c>
      <c r="X39" s="121">
        <f>SUM(X33:X38)</f>
        <v>0</v>
      </c>
      <c r="Y39" s="122">
        <f>SUM(Y33:Y38)</f>
        <v>2</v>
      </c>
    </row>
    <row r="40" spans="8:25" ht="41.25" customHeight="1">
      <c r="H40" s="2" t="s">
        <v>4</v>
      </c>
      <c r="I40" s="2" t="s">
        <v>22</v>
      </c>
      <c r="J40" s="2" t="s">
        <v>23</v>
      </c>
      <c r="K40" s="2" t="s">
        <v>111</v>
      </c>
      <c r="L40" s="196"/>
      <c r="M40" s="196"/>
      <c r="N40" s="2"/>
      <c r="O40" s="196"/>
      <c r="P40" s="196"/>
      <c r="Q40" s="196"/>
      <c r="R40" s="196"/>
      <c r="S40" s="57" t="s">
        <v>81</v>
      </c>
      <c r="T40" s="57" t="s">
        <v>112</v>
      </c>
      <c r="U40" s="57" t="s">
        <v>113</v>
      </c>
      <c r="V40" s="57" t="s">
        <v>114</v>
      </c>
      <c r="W40" s="57"/>
      <c r="X40" s="57" t="s">
        <v>115</v>
      </c>
      <c r="Y40" s="57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/>
      <c r="I42" s="141"/>
      <c r="J42" s="141"/>
      <c r="K42" s="146"/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>
        <v>7</v>
      </c>
      <c r="I43" s="148">
        <v>7</v>
      </c>
      <c r="J43" s="148">
        <v>0</v>
      </c>
      <c r="K43" s="153">
        <v>1</v>
      </c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900</v>
      </c>
      <c r="Y45" s="117"/>
    </row>
    <row r="46" spans="7:25" ht="12.75">
      <c r="G46" s="192" t="s">
        <v>77</v>
      </c>
      <c r="H46" s="121">
        <f>SUM(H42:H45)</f>
        <v>7</v>
      </c>
      <c r="I46" s="121">
        <f>SUM(I42:I45)</f>
        <v>7</v>
      </c>
      <c r="J46" s="121">
        <f>SUM(J42:J45)</f>
        <v>0</v>
      </c>
      <c r="K46" s="122">
        <f>SUM(K42:K45)</f>
        <v>1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heet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2361111111111111" right="0.4722222222222222" top="0.27569444444444446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6" width="3.57421875" style="0" customWidth="1"/>
    <col min="7" max="7" width="20.7109375" style="0" customWidth="1"/>
    <col min="8" max="12" width="4.28125" style="0" customWidth="1"/>
    <col min="13" max="13" width="4.140625" style="0" customWidth="1"/>
    <col min="14" max="16" width="4.28125" style="0" customWidth="1"/>
    <col min="17" max="18" width="6.28125" style="0" customWidth="1"/>
    <col min="19" max="29" width="4.281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149</v>
      </c>
      <c r="H3" s="132">
        <v>0</v>
      </c>
      <c r="I3" s="132">
        <v>1</v>
      </c>
      <c r="J3" s="132">
        <v>0</v>
      </c>
      <c r="K3" s="132">
        <v>0</v>
      </c>
      <c r="L3" s="132">
        <v>2</v>
      </c>
      <c r="M3" s="132">
        <v>5</v>
      </c>
      <c r="N3" s="132">
        <v>2</v>
      </c>
      <c r="O3" s="132"/>
      <c r="P3" s="132"/>
      <c r="Q3" s="133">
        <f>SUM(H3:P4)</f>
        <v>10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151</v>
      </c>
      <c r="H5" s="137">
        <v>0</v>
      </c>
      <c r="I5" s="137">
        <v>0</v>
      </c>
      <c r="J5" s="137">
        <v>0</v>
      </c>
      <c r="K5" s="137">
        <v>0</v>
      </c>
      <c r="L5" s="137">
        <v>3</v>
      </c>
      <c r="M5" s="137">
        <v>0</v>
      </c>
      <c r="N5" s="137">
        <v>0</v>
      </c>
      <c r="O5" s="137"/>
      <c r="P5" s="137"/>
      <c r="Q5" s="138">
        <f>SUM(H5:P6)</f>
        <v>3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0</v>
      </c>
      <c r="B10" s="141">
        <v>0</v>
      </c>
      <c r="C10" s="141">
        <v>0</v>
      </c>
      <c r="D10" s="73">
        <f>SUM(A10:C10)</f>
        <v>0</v>
      </c>
      <c r="E10" s="141">
        <v>7</v>
      </c>
      <c r="F10" s="142"/>
      <c r="G10" s="206" t="str">
        <f>Totali!G4</f>
        <v>22 Braga Andrea</v>
      </c>
      <c r="H10" s="141">
        <v>4</v>
      </c>
      <c r="I10" s="207">
        <f>SUM(H10)-(S10+T10+V10+W10+Z10+AA10)</f>
        <v>3</v>
      </c>
      <c r="J10" s="73">
        <f>SUM(K10:N10)</f>
        <v>1</v>
      </c>
      <c r="K10" s="141">
        <v>1</v>
      </c>
      <c r="L10" s="141"/>
      <c r="M10" s="141"/>
      <c r="N10" s="141"/>
      <c r="O10" s="73">
        <f>SUM(K10+L10*2+M10*3+N10*4)</f>
        <v>1</v>
      </c>
      <c r="P10" s="141"/>
      <c r="Q10" s="208">
        <f>IF(I10=0,0,J10/I10*1000)</f>
        <v>333.3333333333333</v>
      </c>
      <c r="R10" s="208">
        <f>IF(I10=0,0,O10/I10*1000)</f>
        <v>333.3333333333333</v>
      </c>
      <c r="S10" s="141">
        <v>1</v>
      </c>
      <c r="T10" s="141"/>
      <c r="U10" s="141"/>
      <c r="V10" s="141"/>
      <c r="W10" s="141"/>
      <c r="X10" s="141"/>
      <c r="Y10" s="141"/>
      <c r="Z10" s="141"/>
      <c r="AA10" s="141"/>
      <c r="AB10" s="141">
        <v>1</v>
      </c>
      <c r="AC10" s="146"/>
    </row>
    <row r="11" spans="1:29" ht="12.75">
      <c r="A11" s="147">
        <v>1</v>
      </c>
      <c r="B11" s="148">
        <v>1</v>
      </c>
      <c r="C11" s="148">
        <v>0</v>
      </c>
      <c r="D11" s="106">
        <f>SUM(A11:C11)</f>
        <v>2</v>
      </c>
      <c r="E11" s="148">
        <v>7</v>
      </c>
      <c r="F11" s="150"/>
      <c r="G11" s="240" t="str">
        <f>Totali!G5</f>
        <v>37 Filippini Riccardo</v>
      </c>
      <c r="H11" s="148">
        <v>5</v>
      </c>
      <c r="I11" s="106">
        <f>SUM(H11)-(S11+T11+V11+W11+Z11+AA11)</f>
        <v>5</v>
      </c>
      <c r="J11" s="106">
        <f>SUM(K11:N11)</f>
        <v>2</v>
      </c>
      <c r="K11" s="148">
        <v>1</v>
      </c>
      <c r="L11" s="148">
        <v>1</v>
      </c>
      <c r="M11" s="148"/>
      <c r="N11" s="148"/>
      <c r="O11" s="106">
        <f>SUM(K11+L11*2+M11*3+N11*4)</f>
        <v>3</v>
      </c>
      <c r="P11" s="148">
        <v>2</v>
      </c>
      <c r="Q11" s="241">
        <f>IF(I11=0,0,J11/I11*1000)</f>
        <v>400</v>
      </c>
      <c r="R11" s="241">
        <f>IF(I11=0,0,O11/I11*1000)</f>
        <v>600</v>
      </c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53">
        <v>2</v>
      </c>
    </row>
    <row r="12" spans="1:29" ht="12.75">
      <c r="A12" s="140">
        <v>1</v>
      </c>
      <c r="B12" s="141">
        <v>1</v>
      </c>
      <c r="C12" s="141">
        <v>0</v>
      </c>
      <c r="D12" s="73">
        <f>SUM(A12:C12)</f>
        <v>2</v>
      </c>
      <c r="E12" s="141">
        <v>7</v>
      </c>
      <c r="F12" s="142"/>
      <c r="G12" s="216" t="str">
        <f>Totali!G6</f>
        <v>73 Guarda Dario</v>
      </c>
      <c r="H12" s="141">
        <v>4</v>
      </c>
      <c r="I12" s="73">
        <f>SUM(H12)-(S12+T12+V12+W12+Z12+AA12)</f>
        <v>2</v>
      </c>
      <c r="J12" s="73">
        <f>SUM(K12:N12)</f>
        <v>1</v>
      </c>
      <c r="K12" s="141">
        <v>1</v>
      </c>
      <c r="L12" s="141"/>
      <c r="M12" s="141"/>
      <c r="N12" s="141"/>
      <c r="O12" s="73">
        <f>SUM(K12+L12*2+M12*3+N12*4)</f>
        <v>1</v>
      </c>
      <c r="P12" s="141">
        <v>1</v>
      </c>
      <c r="Q12" s="208">
        <f>IF(I12=0,0,J12/I12*1000)</f>
        <v>500</v>
      </c>
      <c r="R12" s="208">
        <f>IF(I12=0,0,O12/I12*1000)</f>
        <v>500</v>
      </c>
      <c r="S12" s="141">
        <v>2</v>
      </c>
      <c r="T12" s="141"/>
      <c r="U12" s="141"/>
      <c r="V12" s="141"/>
      <c r="W12" s="141"/>
      <c r="X12" s="141"/>
      <c r="Y12" s="141"/>
      <c r="Z12" s="141"/>
      <c r="AA12" s="141"/>
      <c r="AB12" s="141"/>
      <c r="AC12" s="146">
        <v>1</v>
      </c>
    </row>
    <row r="13" spans="1:29" ht="12.75">
      <c r="A13" s="147"/>
      <c r="B13" s="148"/>
      <c r="C13" s="148"/>
      <c r="D13" s="106">
        <f>SUM(A13:C13)</f>
        <v>0</v>
      </c>
      <c r="E13" s="148"/>
      <c r="F13" s="150"/>
      <c r="G13" s="240" t="str">
        <f>Totali!G7</f>
        <v>14 Gugole Elia</v>
      </c>
      <c r="H13" s="148"/>
      <c r="I13" s="106">
        <f>SUM(H13)-(S13+T13+V13+W13+Z13+AA13)</f>
        <v>0</v>
      </c>
      <c r="J13" s="73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53"/>
    </row>
    <row r="14" spans="1:29" ht="12.75">
      <c r="A14" s="140">
        <v>3</v>
      </c>
      <c r="B14" s="141">
        <v>0</v>
      </c>
      <c r="C14" s="141">
        <v>0</v>
      </c>
      <c r="D14" s="73">
        <f>SUM(A14:C14)</f>
        <v>3</v>
      </c>
      <c r="E14" s="141">
        <v>7</v>
      </c>
      <c r="F14" s="142"/>
      <c r="G14" s="216" t="str">
        <f>Totali!G8</f>
        <v>68 Maino Marco</v>
      </c>
      <c r="H14" s="141">
        <v>4</v>
      </c>
      <c r="I14" s="73">
        <f>SUM(H14)-(S14+T14+V14+W14+Z14+AA14)</f>
        <v>3</v>
      </c>
      <c r="J14" s="73">
        <f>SUM(K14:N14)</f>
        <v>1</v>
      </c>
      <c r="K14" s="141">
        <v>1</v>
      </c>
      <c r="L14" s="141"/>
      <c r="M14" s="141"/>
      <c r="N14" s="155"/>
      <c r="O14" s="73">
        <f>SUM(K14+L14*2+M14*3+N14*4)</f>
        <v>1</v>
      </c>
      <c r="P14" s="141">
        <v>2</v>
      </c>
      <c r="Q14" s="208">
        <f>IF(I14=0,0,J14/I14*1000)</f>
        <v>333.3333333333333</v>
      </c>
      <c r="R14" s="208">
        <f>IF(I14=0,0,O14/I14*1000)</f>
        <v>333.3333333333333</v>
      </c>
      <c r="S14" s="141">
        <v>1</v>
      </c>
      <c r="T14" s="141"/>
      <c r="U14" s="141"/>
      <c r="V14" s="141"/>
      <c r="W14" s="141"/>
      <c r="X14" s="141"/>
      <c r="Y14" s="141"/>
      <c r="Z14" s="141"/>
      <c r="AA14" s="141"/>
      <c r="AB14" s="141">
        <v>2</v>
      </c>
      <c r="AC14" s="146"/>
    </row>
    <row r="15" spans="1:29" ht="12.75">
      <c r="A15" s="147">
        <v>0</v>
      </c>
      <c r="B15" s="148">
        <v>0</v>
      </c>
      <c r="C15" s="148">
        <v>1</v>
      </c>
      <c r="D15" s="106">
        <f>SUM(A15:C15)</f>
        <v>1</v>
      </c>
      <c r="E15" s="148">
        <v>7</v>
      </c>
      <c r="F15" s="150"/>
      <c r="G15" s="240" t="str">
        <f>Totali!G9</f>
        <v> 2 Mosconi Leonardo</v>
      </c>
      <c r="H15" s="148">
        <v>5</v>
      </c>
      <c r="I15" s="106">
        <f>SUM(H15)-(S15+T15+V15+W15+Z15+AA15)</f>
        <v>3</v>
      </c>
      <c r="J15" s="106">
        <f>SUM(K15:N15)</f>
        <v>0</v>
      </c>
      <c r="K15" s="148"/>
      <c r="L15" s="148"/>
      <c r="M15" s="148"/>
      <c r="N15" s="148"/>
      <c r="O15" s="106">
        <f>SUM(K15+L15*2+M15*3+N15*4)</f>
        <v>0</v>
      </c>
      <c r="P15" s="148">
        <v>2</v>
      </c>
      <c r="Q15" s="241">
        <f>IF(I15=0,0,J15/I15*1000)</f>
        <v>0</v>
      </c>
      <c r="R15" s="241">
        <f>IF(I15=0,0,O15/I15*1000)</f>
        <v>0</v>
      </c>
      <c r="S15" s="148">
        <v>2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53"/>
    </row>
    <row r="16" spans="1:29" ht="12.75">
      <c r="A16" s="140">
        <v>2</v>
      </c>
      <c r="B16" s="141">
        <v>3</v>
      </c>
      <c r="C16" s="141">
        <v>2</v>
      </c>
      <c r="D16" s="73">
        <f>SUM(A16:C16)</f>
        <v>7</v>
      </c>
      <c r="E16" s="141">
        <v>7</v>
      </c>
      <c r="F16" s="142"/>
      <c r="G16" s="216" t="str">
        <f>Totali!G10</f>
        <v> 6 Rampo Elia</v>
      </c>
      <c r="H16" s="141">
        <v>5</v>
      </c>
      <c r="I16" s="73">
        <f>SUM(H16)-(S16+T16+V16+W16+Z16+AA16)</f>
        <v>4</v>
      </c>
      <c r="J16" s="106">
        <f>SUM(K16:N16)</f>
        <v>3</v>
      </c>
      <c r="K16" s="141">
        <v>2</v>
      </c>
      <c r="L16" s="141"/>
      <c r="M16" s="141"/>
      <c r="N16" s="141">
        <v>1</v>
      </c>
      <c r="O16" s="73">
        <f>SUM(K16+L16*2+M16*3+N16*4)</f>
        <v>6</v>
      </c>
      <c r="P16" s="141">
        <v>2</v>
      </c>
      <c r="Q16" s="208">
        <f>IF(I16=0,0,J16/I16*1000)</f>
        <v>750</v>
      </c>
      <c r="R16" s="208">
        <f>IF(I16=0,0,O16/I16*1000)</f>
        <v>1500</v>
      </c>
      <c r="S16" s="141"/>
      <c r="T16" s="141"/>
      <c r="U16" s="141"/>
      <c r="V16" s="141">
        <v>1</v>
      </c>
      <c r="W16" s="141"/>
      <c r="X16" s="141">
        <v>2</v>
      </c>
      <c r="Y16" s="141"/>
      <c r="Z16" s="141"/>
      <c r="AA16" s="141"/>
      <c r="AB16" s="141">
        <v>1</v>
      </c>
      <c r="AC16" s="146">
        <v>3</v>
      </c>
    </row>
    <row r="17" spans="1:29" ht="12.75">
      <c r="A17" s="147"/>
      <c r="B17" s="148"/>
      <c r="C17" s="148"/>
      <c r="D17" s="106">
        <f>SUM(A17:C17)</f>
        <v>0</v>
      </c>
      <c r="E17" s="148"/>
      <c r="F17" s="150"/>
      <c r="G17" s="240" t="str">
        <f>Totali!G11</f>
        <v>11 Rampo Zeno</v>
      </c>
      <c r="H17" s="148"/>
      <c r="I17" s="106">
        <f>SUM(H17)-(S17+T17+V17+W17+Z17+AA17)</f>
        <v>0</v>
      </c>
      <c r="J17" s="106">
        <f>SUM(K17:N17)</f>
        <v>0</v>
      </c>
      <c r="K17" s="148"/>
      <c r="L17" s="148"/>
      <c r="M17" s="148"/>
      <c r="N17" s="148"/>
      <c r="O17" s="106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3"/>
    </row>
    <row r="18" spans="1:29" ht="12.75">
      <c r="A18" s="140">
        <v>5</v>
      </c>
      <c r="B18" s="141">
        <v>0</v>
      </c>
      <c r="C18" s="141">
        <v>0</v>
      </c>
      <c r="D18" s="73">
        <f>SUM(A18:C18)</f>
        <v>5</v>
      </c>
      <c r="E18" s="141">
        <v>7</v>
      </c>
      <c r="F18" s="142"/>
      <c r="G18" s="216" t="str">
        <f>Totali!G12</f>
        <v>72 Sapuppo Andrea</v>
      </c>
      <c r="H18" s="141">
        <v>4</v>
      </c>
      <c r="I18" s="73">
        <f>SUM(H18)-(S18+T18+V18+W18+Z18+AA18)</f>
        <v>3</v>
      </c>
      <c r="J18" s="73">
        <f>SUM(K18:N18)</f>
        <v>0</v>
      </c>
      <c r="K18" s="141"/>
      <c r="L18" s="141"/>
      <c r="M18" s="141"/>
      <c r="N18" s="141"/>
      <c r="O18" s="73">
        <f>SUM(K18+L18*2+M18*3+N18*4)</f>
        <v>0</v>
      </c>
      <c r="P18" s="141"/>
      <c r="Q18" s="208">
        <f>IF(I18=0,0,J18/I18*1000)</f>
        <v>0</v>
      </c>
      <c r="R18" s="208">
        <f>IF(I18=0,0,O18/I18*1000)</f>
        <v>0</v>
      </c>
      <c r="S18" s="141">
        <v>1</v>
      </c>
      <c r="T18" s="141"/>
      <c r="U18" s="141"/>
      <c r="V18" s="141"/>
      <c r="W18" s="141"/>
      <c r="X18" s="141"/>
      <c r="Y18" s="141"/>
      <c r="Z18" s="141"/>
      <c r="AA18" s="141"/>
      <c r="AB18" s="141">
        <v>1</v>
      </c>
      <c r="AC18" s="146"/>
    </row>
    <row r="19" spans="1:29" ht="12.75">
      <c r="A19" s="147">
        <v>8</v>
      </c>
      <c r="B19" s="148">
        <v>1</v>
      </c>
      <c r="C19" s="148">
        <v>0</v>
      </c>
      <c r="D19" s="106">
        <f>SUM(A19:C19)</f>
        <v>9</v>
      </c>
      <c r="E19" s="148">
        <v>7</v>
      </c>
      <c r="F19" s="150"/>
      <c r="G19" s="240" t="str">
        <f>Totali!G13</f>
        <v>44 Zambellan Mirco</v>
      </c>
      <c r="H19" s="148">
        <v>5</v>
      </c>
      <c r="I19" s="106">
        <f>SUM(H19)-(S19+T19+V19+W19+Z19+AA19)</f>
        <v>3</v>
      </c>
      <c r="J19" s="106">
        <f>SUM(K19:N19)</f>
        <v>1</v>
      </c>
      <c r="K19" s="148">
        <v>1</v>
      </c>
      <c r="L19" s="148"/>
      <c r="M19" s="148"/>
      <c r="N19" s="148"/>
      <c r="O19" s="106">
        <f>SUM(K19+L19*2+M19*3+N19*4)</f>
        <v>1</v>
      </c>
      <c r="P19" s="148">
        <v>1</v>
      </c>
      <c r="Q19" s="241">
        <f>IF(I19=0,0,J19/I19*1000)</f>
        <v>333.3333333333333</v>
      </c>
      <c r="R19" s="241">
        <f>IF(I19=0,0,O19/I19*1000)</f>
        <v>333.3333333333333</v>
      </c>
      <c r="S19" s="148">
        <v>2</v>
      </c>
      <c r="T19" s="148"/>
      <c r="U19" s="148"/>
      <c r="V19" s="148"/>
      <c r="W19" s="148"/>
      <c r="X19" s="148">
        <v>3</v>
      </c>
      <c r="Y19" s="148"/>
      <c r="Z19" s="148"/>
      <c r="AA19" s="148"/>
      <c r="AB19" s="148">
        <v>2</v>
      </c>
      <c r="AC19" s="153">
        <v>1</v>
      </c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1</v>
      </c>
      <c r="B21" s="148">
        <v>0</v>
      </c>
      <c r="C21" s="148">
        <v>0</v>
      </c>
      <c r="D21" s="106">
        <f>SUM(A21:C21)</f>
        <v>1</v>
      </c>
      <c r="E21" s="148">
        <v>7</v>
      </c>
      <c r="F21" s="150"/>
      <c r="G21" s="240" t="str">
        <f>Totali!G15</f>
        <v> 8 Zenari Diego</v>
      </c>
      <c r="H21" s="148">
        <v>4</v>
      </c>
      <c r="I21" s="106">
        <f>SUM(H21)-(S21+T21+V21+W21+Z21+AA21)</f>
        <v>4</v>
      </c>
      <c r="J21" s="106">
        <f>SUM(K21:N21)</f>
        <v>1</v>
      </c>
      <c r="K21" s="148"/>
      <c r="L21" s="148">
        <v>1</v>
      </c>
      <c r="M21" s="148"/>
      <c r="N21" s="148"/>
      <c r="O21" s="106">
        <f>SUM(K21+L21*2+M21*3+N21*4)</f>
        <v>2</v>
      </c>
      <c r="P21" s="148"/>
      <c r="Q21" s="241">
        <f>IF(I21=0,0,J21/I21*1000)</f>
        <v>250</v>
      </c>
      <c r="R21" s="241">
        <f>IF(I21=0,0,O21/I21*1000)</f>
        <v>500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>
        <v>2</v>
      </c>
      <c r="AC21" s="153">
        <v>3</v>
      </c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>
        <f>SUM(H25)-(S25+T25+V25+W25+Z25+AA25)</f>
        <v>0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/>
      <c r="B26" s="141"/>
      <c r="C26" s="141"/>
      <c r="D26" s="73">
        <f>SUM(A26:C26)</f>
        <v>0</v>
      </c>
      <c r="E26" s="141"/>
      <c r="F26" s="142"/>
      <c r="G26" s="216" t="str">
        <f>Totali!G20</f>
        <v> 1 Orrasch Matteo</v>
      </c>
      <c r="H26" s="141"/>
      <c r="I26" s="73">
        <f>SUM(H26)-(S26+T26+V26+W26+Z26+AA26)</f>
        <v>0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21</v>
      </c>
      <c r="B30" s="121">
        <f>SUM(B10:B29)</f>
        <v>6</v>
      </c>
      <c r="C30" s="121">
        <f>SUM(C10:C29)</f>
        <v>3</v>
      </c>
      <c r="D30" s="121">
        <f>SUM(D10:D29)</f>
        <v>30</v>
      </c>
      <c r="E30" s="121">
        <f>SUM(E10:E29)</f>
        <v>63</v>
      </c>
      <c r="F30" s="222">
        <f>SUM(F10:F29)</f>
        <v>0</v>
      </c>
      <c r="G30" s="168" t="s">
        <v>77</v>
      </c>
      <c r="H30" s="121">
        <f>SUM(H10:H29)</f>
        <v>40</v>
      </c>
      <c r="I30" s="121">
        <f>SUM(I10:I29)</f>
        <v>30</v>
      </c>
      <c r="J30" s="121">
        <f>SUM(J10:J29)</f>
        <v>10</v>
      </c>
      <c r="K30" s="121">
        <f>SUM(K10:K29)</f>
        <v>7</v>
      </c>
      <c r="L30" s="121">
        <f>SUM(L10:L29)</f>
        <v>2</v>
      </c>
      <c r="M30" s="121">
        <f>SUM(M10:M29)</f>
        <v>0</v>
      </c>
      <c r="N30" s="121">
        <f>SUM(N10:N29)</f>
        <v>1</v>
      </c>
      <c r="O30" s="121">
        <f>SUM(O10:O29)</f>
        <v>15</v>
      </c>
      <c r="P30" s="121">
        <f>SUM(P10:P29)</f>
        <v>10</v>
      </c>
      <c r="Q30" s="233">
        <f>IF(I30=0,0,J30/I30*1000)</f>
        <v>333.3333333333333</v>
      </c>
      <c r="R30" s="233">
        <f>IF(I30=0,0,O30/I30*1000)</f>
        <v>500</v>
      </c>
      <c r="S30" s="121">
        <f>SUM(S10:S29)</f>
        <v>9</v>
      </c>
      <c r="T30" s="121">
        <f>SUM(T10:T29)</f>
        <v>0</v>
      </c>
      <c r="U30" s="121">
        <f>SUM(U10:U29)</f>
        <v>0</v>
      </c>
      <c r="V30" s="121">
        <f>SUM(V10:V29)</f>
        <v>1</v>
      </c>
      <c r="W30" s="121">
        <f>SUM(W10:W29)</f>
        <v>0</v>
      </c>
      <c r="X30" s="121">
        <f>SUM(X10:X29)</f>
        <v>5</v>
      </c>
      <c r="Y30" s="121">
        <f>SUM(Y10:Y29)</f>
        <v>0</v>
      </c>
      <c r="Z30" s="121">
        <f>SUM(Z10:Z29)</f>
        <v>0</v>
      </c>
      <c r="AA30" s="121">
        <f>SUM(AA10:AA29)</f>
        <v>0</v>
      </c>
      <c r="AB30" s="121">
        <f>SUM(AB10:AB29)</f>
        <v>9</v>
      </c>
      <c r="AC30" s="122">
        <f>SUM(AC10:AC29)</f>
        <v>10</v>
      </c>
    </row>
    <row r="31" spans="6:25" ht="61.5" customHeight="1">
      <c r="F31" s="53"/>
      <c r="H31" s="172" t="s">
        <v>81</v>
      </c>
      <c r="I31" s="172" t="s">
        <v>82</v>
      </c>
      <c r="J31" s="172" t="s">
        <v>83</v>
      </c>
      <c r="K31" s="172" t="s">
        <v>84</v>
      </c>
      <c r="L31" s="172" t="s">
        <v>85</v>
      </c>
      <c r="M31" s="172" t="s">
        <v>86</v>
      </c>
      <c r="N31" s="172" t="s">
        <v>87</v>
      </c>
      <c r="O31" s="172" t="s">
        <v>88</v>
      </c>
      <c r="P31" s="172" t="s">
        <v>89</v>
      </c>
      <c r="Q31" s="172" t="s">
        <v>90</v>
      </c>
      <c r="R31" s="172" t="s">
        <v>91</v>
      </c>
      <c r="S31" s="172" t="s">
        <v>4</v>
      </c>
      <c r="T31" s="172" t="s">
        <v>92</v>
      </c>
      <c r="U31" s="172" t="s">
        <v>93</v>
      </c>
      <c r="V31" s="172" t="s">
        <v>94</v>
      </c>
      <c r="W31" s="172" t="s">
        <v>95</v>
      </c>
      <c r="X31" s="172" t="s">
        <v>96</v>
      </c>
      <c r="Y31" s="172" t="s">
        <v>97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22</v>
      </c>
      <c r="P33" s="175">
        <v>3</v>
      </c>
      <c r="Q33" s="176">
        <v>0</v>
      </c>
      <c r="R33" s="76">
        <f>IF(Q33=0,0,Q33/S33*9)</f>
        <v>0</v>
      </c>
      <c r="S33" s="178">
        <v>5</v>
      </c>
      <c r="T33" s="141">
        <v>4</v>
      </c>
      <c r="U33" s="141">
        <v>1</v>
      </c>
      <c r="V33" s="141">
        <v>5</v>
      </c>
      <c r="W33" s="141">
        <v>1</v>
      </c>
      <c r="X33" s="141"/>
      <c r="Y33" s="146"/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/>
      <c r="P34" s="180"/>
      <c r="Q34" s="181"/>
      <c r="R34" s="77">
        <f>IF(Q34=0,0,Q34/S34*9)</f>
        <v>0</v>
      </c>
      <c r="S34" s="183"/>
      <c r="T34" s="148"/>
      <c r="U34" s="148"/>
      <c r="V34" s="148"/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>
        <v>9</v>
      </c>
      <c r="P35" s="175">
        <v>0</v>
      </c>
      <c r="Q35" s="176">
        <v>0</v>
      </c>
      <c r="R35" s="76">
        <f>IF(Q35=0,0,Q35/S35*9)</f>
        <v>0</v>
      </c>
      <c r="S35" s="178">
        <v>2</v>
      </c>
      <c r="T35" s="141">
        <v>3</v>
      </c>
      <c r="U35" s="141"/>
      <c r="V35" s="141">
        <v>3</v>
      </c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31</v>
      </c>
      <c r="P39" s="232">
        <f>SUM(P33:P38)</f>
        <v>3</v>
      </c>
      <c r="Q39" s="233">
        <f>SUM(Q33:Q37)</f>
        <v>0</v>
      </c>
      <c r="R39" s="233">
        <f>IF(Q39=0,0,Q39/S39*9)</f>
        <v>0</v>
      </c>
      <c r="S39" s="224">
        <f>SUM(S33:S38)</f>
        <v>7</v>
      </c>
      <c r="T39" s="121">
        <f>SUM(T33:T38)</f>
        <v>7</v>
      </c>
      <c r="U39" s="121">
        <f>SUM(U33:U38)</f>
        <v>1</v>
      </c>
      <c r="V39" s="121">
        <f>SUM(V33:V38)</f>
        <v>8</v>
      </c>
      <c r="W39" s="121">
        <f>SUM(W33:W38)</f>
        <v>1</v>
      </c>
      <c r="X39" s="121">
        <f>SUM(X33:X38)</f>
        <v>0</v>
      </c>
      <c r="Y39" s="122">
        <f>SUM(Y33:Y38)</f>
        <v>0</v>
      </c>
    </row>
    <row r="40" spans="8:25" ht="36" customHeight="1">
      <c r="H40" s="2" t="s">
        <v>4</v>
      </c>
      <c r="I40" s="2" t="s">
        <v>22</v>
      </c>
      <c r="J40" s="2" t="s">
        <v>23</v>
      </c>
      <c r="K40" s="2" t="s">
        <v>111</v>
      </c>
      <c r="L40" s="196"/>
      <c r="M40" s="196"/>
      <c r="N40" s="2"/>
      <c r="O40" s="196"/>
      <c r="P40" s="196"/>
      <c r="Q40" s="196"/>
      <c r="R40" s="196"/>
      <c r="S40" s="57" t="s">
        <v>81</v>
      </c>
      <c r="T40" s="57" t="s">
        <v>112</v>
      </c>
      <c r="U40" s="57" t="s">
        <v>113</v>
      </c>
      <c r="V40" s="57" t="s">
        <v>114</v>
      </c>
      <c r="W40" s="57"/>
      <c r="X40" s="57" t="s">
        <v>115</v>
      </c>
      <c r="Y40" s="57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>
        <v>7</v>
      </c>
      <c r="I42" s="141">
        <v>1</v>
      </c>
      <c r="J42" s="141">
        <v>1</v>
      </c>
      <c r="K42" s="146">
        <v>0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900</v>
      </c>
      <c r="Y45" s="117"/>
    </row>
    <row r="46" spans="7:25" ht="12.75">
      <c r="G46" s="192" t="s">
        <v>77</v>
      </c>
      <c r="H46" s="121">
        <f>SUM(H42:H45)</f>
        <v>7</v>
      </c>
      <c r="I46" s="121">
        <f>SUM(I42:I45)</f>
        <v>1</v>
      </c>
      <c r="J46" s="121">
        <f>SUM(J42:J45)</f>
        <v>1</v>
      </c>
      <c r="K46" s="122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heet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2361111111111111" right="0.4722222222222222" top="0.27569444444444446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7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6" width="3.57421875" style="0" customWidth="1"/>
    <col min="7" max="7" width="20.7109375" style="0" customWidth="1"/>
    <col min="8" max="12" width="4.28125" style="0" customWidth="1"/>
    <col min="13" max="13" width="4.140625" style="0" customWidth="1"/>
    <col min="14" max="16" width="4.28125" style="0" customWidth="1"/>
    <col min="17" max="18" width="6.28125" style="0" customWidth="1"/>
    <col min="19" max="29" width="4.281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152</v>
      </c>
      <c r="H3" s="132">
        <v>0</v>
      </c>
      <c r="I3" s="132">
        <v>0</v>
      </c>
      <c r="J3" s="132">
        <v>2</v>
      </c>
      <c r="K3" s="132">
        <v>0</v>
      </c>
      <c r="L3" s="132">
        <v>1</v>
      </c>
      <c r="M3" s="132">
        <v>0</v>
      </c>
      <c r="N3" s="132">
        <v>1</v>
      </c>
      <c r="O3" s="132"/>
      <c r="P3" s="132"/>
      <c r="Q3" s="133">
        <f>SUM(H3:P4)</f>
        <v>4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149</v>
      </c>
      <c r="H5" s="137">
        <v>3</v>
      </c>
      <c r="I5" s="137">
        <v>0</v>
      </c>
      <c r="J5" s="137">
        <v>0</v>
      </c>
      <c r="K5" s="137">
        <v>0</v>
      </c>
      <c r="L5" s="137">
        <v>0</v>
      </c>
      <c r="M5" s="137">
        <v>0</v>
      </c>
      <c r="N5" s="137"/>
      <c r="O5" s="137"/>
      <c r="P5" s="137"/>
      <c r="Q5" s="138">
        <f>SUM(H5:P6)</f>
        <v>3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/>
      <c r="B10" s="141"/>
      <c r="C10" s="141"/>
      <c r="D10" s="73">
        <f>SUM(A10:C10)</f>
        <v>0</v>
      </c>
      <c r="E10" s="141"/>
      <c r="F10" s="142"/>
      <c r="G10" s="206" t="str">
        <f>Totali!G4</f>
        <v>22 Braga Andrea</v>
      </c>
      <c r="H10" s="141"/>
      <c r="I10" s="207">
        <f>SUM(H10)-(S10+T10+V10+W10+Z10+AA10)</f>
        <v>0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/>
      <c r="Q10" s="208">
        <f>IF(I10=0,0,J10/I10*1000)</f>
        <v>0</v>
      </c>
      <c r="R10" s="208">
        <f>IF(I10=0,0,O10/I10*1000)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6"/>
    </row>
    <row r="11" spans="1:29" ht="12.75">
      <c r="A11" s="147">
        <v>3</v>
      </c>
      <c r="B11" s="148">
        <v>0</v>
      </c>
      <c r="C11" s="148">
        <v>0</v>
      </c>
      <c r="D11" s="106">
        <f>SUM(A11:C11)</f>
        <v>3</v>
      </c>
      <c r="E11" s="148">
        <v>7</v>
      </c>
      <c r="F11" s="150"/>
      <c r="G11" s="240" t="str">
        <f>Totali!G5</f>
        <v>37 Filippini Riccardo</v>
      </c>
      <c r="H11" s="148">
        <v>3</v>
      </c>
      <c r="I11" s="106">
        <f>SUM(H11)-(S11+T11+V11+W11+Z11+AA11)</f>
        <v>3</v>
      </c>
      <c r="J11" s="106">
        <f>SUM(K11:N11)</f>
        <v>0</v>
      </c>
      <c r="K11" s="148"/>
      <c r="L11" s="148"/>
      <c r="M11" s="148"/>
      <c r="N11" s="148"/>
      <c r="O11" s="106">
        <f>SUM(K11+L11*2+M11*3+N11*4)</f>
        <v>0</v>
      </c>
      <c r="P11" s="148">
        <v>1</v>
      </c>
      <c r="Q11" s="241">
        <f>IF(I11=0,0,J11/I11*1000)</f>
        <v>0</v>
      </c>
      <c r="R11" s="241">
        <f>IF(I11=0,0,O11/I11*1000)</f>
        <v>0</v>
      </c>
      <c r="S11" s="148"/>
      <c r="T11" s="148"/>
      <c r="U11" s="148"/>
      <c r="V11" s="148"/>
      <c r="W11" s="148"/>
      <c r="X11" s="148"/>
      <c r="Y11" s="148"/>
      <c r="Z11" s="148"/>
      <c r="AA11" s="148"/>
      <c r="AB11" s="148">
        <v>1</v>
      </c>
      <c r="AC11" s="153"/>
    </row>
    <row r="12" spans="1:29" ht="12.75">
      <c r="A12" s="140">
        <v>0</v>
      </c>
      <c r="B12" s="141">
        <v>1</v>
      </c>
      <c r="C12" s="141">
        <v>0</v>
      </c>
      <c r="D12" s="73">
        <f>SUM(A12:C12)</f>
        <v>1</v>
      </c>
      <c r="E12" s="141">
        <v>7</v>
      </c>
      <c r="F12" s="142"/>
      <c r="G12" s="216" t="str">
        <f>Totali!G6</f>
        <v>73 Guarda Dario</v>
      </c>
      <c r="H12" s="141">
        <v>3</v>
      </c>
      <c r="I12" s="73">
        <f>SUM(H12)-(S12+T12+V12+W12+Z12+AA12)</f>
        <v>3</v>
      </c>
      <c r="J12" s="73">
        <f>SUM(K12:N12)</f>
        <v>1</v>
      </c>
      <c r="K12" s="141"/>
      <c r="L12" s="141"/>
      <c r="M12" s="141">
        <v>1</v>
      </c>
      <c r="N12" s="141"/>
      <c r="O12" s="73">
        <f>SUM(K12+L12*2+M12*3+N12*4)</f>
        <v>3</v>
      </c>
      <c r="P12" s="141"/>
      <c r="Q12" s="208">
        <f>IF(I12=0,0,J12/I12*1000)</f>
        <v>333.3333333333333</v>
      </c>
      <c r="R12" s="208">
        <f>IF(I12=0,0,O12/I12*1000)</f>
        <v>1000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>
        <v>1</v>
      </c>
      <c r="AC12" s="146">
        <v>1</v>
      </c>
    </row>
    <row r="13" spans="1:29" ht="12.75">
      <c r="A13" s="147">
        <v>0</v>
      </c>
      <c r="B13" s="148">
        <v>2</v>
      </c>
      <c r="C13" s="148">
        <v>0</v>
      </c>
      <c r="D13" s="106">
        <f>SUM(A13:C13)</f>
        <v>2</v>
      </c>
      <c r="E13" s="148">
        <v>7</v>
      </c>
      <c r="F13" s="150"/>
      <c r="G13" s="240" t="str">
        <f>Totali!G7</f>
        <v>14 Gugole Elia</v>
      </c>
      <c r="H13" s="148">
        <v>3</v>
      </c>
      <c r="I13" s="106">
        <f>SUM(H13)-(S13+T13+V13+W13+Z13+AA13)</f>
        <v>3</v>
      </c>
      <c r="J13" s="106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>
        <v>1</v>
      </c>
      <c r="AC13" s="153"/>
    </row>
    <row r="14" spans="1:29" ht="12.75">
      <c r="A14" s="140">
        <v>0</v>
      </c>
      <c r="B14" s="141">
        <v>1</v>
      </c>
      <c r="C14" s="141">
        <v>2</v>
      </c>
      <c r="D14" s="73">
        <f>SUM(A14:C14)</f>
        <v>3</v>
      </c>
      <c r="E14" s="141">
        <v>7</v>
      </c>
      <c r="F14" s="142"/>
      <c r="G14" s="216" t="str">
        <f>Totali!G8</f>
        <v>68 Maino Marco</v>
      </c>
      <c r="H14" s="141">
        <v>3</v>
      </c>
      <c r="I14" s="73">
        <f>SUM(H14)-(S14+T14+V14+W14+Z14+AA14)</f>
        <v>3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>
        <v>1</v>
      </c>
      <c r="AC14" s="146"/>
    </row>
    <row r="15" spans="1:29" ht="12.75">
      <c r="A15" s="147">
        <v>10</v>
      </c>
      <c r="B15" s="148">
        <v>1</v>
      </c>
      <c r="C15" s="148">
        <v>0</v>
      </c>
      <c r="D15" s="106">
        <f>SUM(A15:C15)</f>
        <v>11</v>
      </c>
      <c r="E15" s="148">
        <v>7</v>
      </c>
      <c r="F15" s="150"/>
      <c r="G15" s="240" t="str">
        <f>Totali!G9</f>
        <v> 2 Mosconi Leonardo</v>
      </c>
      <c r="H15" s="148">
        <v>3</v>
      </c>
      <c r="I15" s="106">
        <f>SUM(H15)-(S15+T15+V15+W15+Z15+AA15)</f>
        <v>3</v>
      </c>
      <c r="J15" s="106">
        <f>SUM(K15:N15)</f>
        <v>1</v>
      </c>
      <c r="K15" s="148">
        <v>1</v>
      </c>
      <c r="L15" s="148"/>
      <c r="M15" s="148"/>
      <c r="N15" s="148"/>
      <c r="O15" s="106">
        <f>SUM(K15+L15*2+M15*3+N15*4)</f>
        <v>1</v>
      </c>
      <c r="P15" s="148"/>
      <c r="Q15" s="241">
        <f>IF(I15=0,0,J15/I15*1000)</f>
        <v>333.3333333333333</v>
      </c>
      <c r="R15" s="241">
        <f>IF(I15=0,0,O15/I15*1000)</f>
        <v>333.3333333333333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53"/>
    </row>
    <row r="16" spans="1:29" ht="12.75">
      <c r="A16" s="140">
        <v>4</v>
      </c>
      <c r="B16" s="141">
        <v>1</v>
      </c>
      <c r="C16" s="141">
        <v>1</v>
      </c>
      <c r="D16" s="73">
        <f>SUM(A16:C16)</f>
        <v>6</v>
      </c>
      <c r="E16" s="141">
        <v>7</v>
      </c>
      <c r="F16" s="142"/>
      <c r="G16" s="216" t="str">
        <f>Totali!G10</f>
        <v> 6 Rampo Elia</v>
      </c>
      <c r="H16" s="141">
        <v>3</v>
      </c>
      <c r="I16" s="73">
        <f>SUM(H16)-(S16+T16+V16+W16+Z16+AA16)</f>
        <v>2</v>
      </c>
      <c r="J16" s="73">
        <f>SUM(K16:N16)</f>
        <v>1</v>
      </c>
      <c r="K16" s="141"/>
      <c r="L16" s="141">
        <v>1</v>
      </c>
      <c r="M16" s="141"/>
      <c r="N16" s="141"/>
      <c r="O16" s="73">
        <f>SUM(K16+L16*2+M16*3+N16*4)</f>
        <v>2</v>
      </c>
      <c r="P16" s="141">
        <v>1</v>
      </c>
      <c r="Q16" s="208">
        <f>IF(I16=0,0,J16/I16*1000)</f>
        <v>500</v>
      </c>
      <c r="R16" s="208">
        <f>IF(I16=0,0,O16/I16*1000)</f>
        <v>1000</v>
      </c>
      <c r="S16" s="141">
        <v>1</v>
      </c>
      <c r="T16" s="141"/>
      <c r="U16" s="141"/>
      <c r="V16" s="141"/>
      <c r="W16" s="141"/>
      <c r="X16" s="141"/>
      <c r="Y16" s="141"/>
      <c r="Z16" s="141"/>
      <c r="AA16" s="141"/>
      <c r="AB16" s="141">
        <v>1</v>
      </c>
      <c r="AC16" s="146">
        <v>1</v>
      </c>
    </row>
    <row r="17" spans="1:29" ht="12.75">
      <c r="A17" s="147">
        <v>0</v>
      </c>
      <c r="B17" s="148">
        <v>0</v>
      </c>
      <c r="C17" s="148">
        <v>0</v>
      </c>
      <c r="D17" s="106">
        <f>SUM(A17:C17)</f>
        <v>0</v>
      </c>
      <c r="E17" s="148">
        <v>7</v>
      </c>
      <c r="F17" s="150"/>
      <c r="G17" s="240" t="str">
        <f>Totali!G11</f>
        <v>11 Rampo Zeno</v>
      </c>
      <c r="H17" s="148">
        <v>2</v>
      </c>
      <c r="I17" s="106">
        <f>SUM(H17)-(S17+T17+V17+W17+Z17+AA17)</f>
        <v>2</v>
      </c>
      <c r="J17" s="106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>
        <v>2</v>
      </c>
      <c r="AC17" s="153"/>
    </row>
    <row r="18" spans="1:29" ht="12.75">
      <c r="A18" s="140">
        <v>0</v>
      </c>
      <c r="B18" s="141">
        <v>0</v>
      </c>
      <c r="C18" s="141">
        <v>0</v>
      </c>
      <c r="D18" s="73">
        <f>SUM(A18:C18)</f>
        <v>0</v>
      </c>
      <c r="E18" s="141">
        <v>7</v>
      </c>
      <c r="F18" s="142"/>
      <c r="G18" s="216" t="str">
        <f>Totali!G12</f>
        <v>72 Sapuppo Andrea</v>
      </c>
      <c r="H18" s="141">
        <v>3</v>
      </c>
      <c r="I18" s="73">
        <f>SUM(H18)-(S18+T18+V18+W18+Z18+AA18)</f>
        <v>3</v>
      </c>
      <c r="J18" s="73">
        <f>SUM(K18:N18)</f>
        <v>1</v>
      </c>
      <c r="K18" s="141">
        <v>1</v>
      </c>
      <c r="L18" s="141"/>
      <c r="M18" s="141"/>
      <c r="N18" s="141"/>
      <c r="O18" s="73">
        <f>SUM(K18+L18*2+M18*3+N18*4)</f>
        <v>1</v>
      </c>
      <c r="P18" s="141">
        <v>1</v>
      </c>
      <c r="Q18" s="208">
        <f>IF(I18=0,0,J18/I18*1000)</f>
        <v>333.3333333333333</v>
      </c>
      <c r="R18" s="208">
        <f>IF(I18=0,0,O18/I18*1000)</f>
        <v>333.3333333333333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>
        <v>1</v>
      </c>
      <c r="AC18" s="146">
        <v>1</v>
      </c>
    </row>
    <row r="19" spans="1:29" ht="12.75">
      <c r="A19" s="147"/>
      <c r="B19" s="148"/>
      <c r="C19" s="148"/>
      <c r="D19" s="106">
        <f>SUM(A19:C19)</f>
        <v>0</v>
      </c>
      <c r="E19" s="148"/>
      <c r="F19" s="150"/>
      <c r="G19" s="240" t="str">
        <f>Totali!G13</f>
        <v>44 Zambellan Mirco</v>
      </c>
      <c r="H19" s="148"/>
      <c r="I19" s="106">
        <f>SUM(H19)-(S19+T19+V19+W19+Z19+AA19)</f>
        <v>0</v>
      </c>
      <c r="J19" s="106">
        <f>SUM(K19:N19)</f>
        <v>0</v>
      </c>
      <c r="K19" s="148"/>
      <c r="L19" s="148"/>
      <c r="M19" s="148"/>
      <c r="N19" s="148"/>
      <c r="O19" s="106">
        <f>SUM(K19+L19*2+M19*3+N19*4)</f>
        <v>0</v>
      </c>
      <c r="P19" s="148"/>
      <c r="Q19" s="241">
        <f>IF(I19=0,0,J19/I19*1000)</f>
        <v>0</v>
      </c>
      <c r="R19" s="241">
        <f>IF(I19=0,0,O19/I19*1000)</f>
        <v>0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53"/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4</v>
      </c>
      <c r="B21" s="148">
        <v>0</v>
      </c>
      <c r="C21" s="148">
        <v>0</v>
      </c>
      <c r="D21" s="106">
        <f>SUM(A21:C21)</f>
        <v>4</v>
      </c>
      <c r="E21" s="148">
        <v>7</v>
      </c>
      <c r="F21" s="150"/>
      <c r="G21" s="240" t="str">
        <f>Totali!G15</f>
        <v> 8 Zenari Diego</v>
      </c>
      <c r="H21" s="148">
        <v>3</v>
      </c>
      <c r="I21" s="106">
        <f>SUM(H21)-(S21+T21+V21+W21+Z21+AA21)</f>
        <v>3</v>
      </c>
      <c r="J21" s="106">
        <f>SUM(K21:N21)</f>
        <v>0</v>
      </c>
      <c r="K21" s="148"/>
      <c r="L21" s="148"/>
      <c r="M21" s="148"/>
      <c r="N21" s="148"/>
      <c r="O21" s="106">
        <f>SUM(K21+L21*2+M21*3+N21*4)</f>
        <v>0</v>
      </c>
      <c r="P21" s="148"/>
      <c r="Q21" s="241">
        <f>IF(I21=0,0,J21/I21*1000)</f>
        <v>0</v>
      </c>
      <c r="R21" s="241">
        <f>IF(I21=0,0,O21/I21*1000)</f>
        <v>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>
        <v>2</v>
      </c>
      <c r="AC21" s="153"/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>
        <f>SUM(H25)-(S25+T25+V25+W25+Z25+AA25)</f>
        <v>0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/>
      <c r="B26" s="141"/>
      <c r="C26" s="141"/>
      <c r="D26" s="73">
        <f>SUM(A26:C26)</f>
        <v>0</v>
      </c>
      <c r="E26" s="141"/>
      <c r="F26" s="142"/>
      <c r="G26" s="216" t="str">
        <f>Totali!G20</f>
        <v> 1 Orrasch Matteo</v>
      </c>
      <c r="H26" s="141"/>
      <c r="I26" s="73">
        <f>SUM(H26)-(S26+T26+V26+W26+Z26+AA26)</f>
        <v>0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21</v>
      </c>
      <c r="B30" s="121">
        <f>SUM(B10:B29)</f>
        <v>6</v>
      </c>
      <c r="C30" s="121">
        <f>SUM(C10:C29)</f>
        <v>3</v>
      </c>
      <c r="D30" s="121">
        <f>SUM(D10:D29)</f>
        <v>30</v>
      </c>
      <c r="E30" s="121">
        <f>SUM(E10:E29)</f>
        <v>63</v>
      </c>
      <c r="F30" s="222">
        <f>SUM(F10:F29)</f>
        <v>0</v>
      </c>
      <c r="G30" s="168" t="s">
        <v>77</v>
      </c>
      <c r="H30" s="121">
        <f>SUM(H10:H29)</f>
        <v>26</v>
      </c>
      <c r="I30" s="121">
        <f>SUM(I10:I29)</f>
        <v>25</v>
      </c>
      <c r="J30" s="121">
        <f>SUM(J10:J29)</f>
        <v>4</v>
      </c>
      <c r="K30" s="121">
        <f>SUM(K10:K29)</f>
        <v>2</v>
      </c>
      <c r="L30" s="121">
        <f>SUM(L10:L29)</f>
        <v>1</v>
      </c>
      <c r="M30" s="121">
        <f>SUM(M10:M29)</f>
        <v>1</v>
      </c>
      <c r="N30" s="121">
        <f>SUM(N10:N29)</f>
        <v>0</v>
      </c>
      <c r="O30" s="121">
        <f>SUM(O10:O29)</f>
        <v>7</v>
      </c>
      <c r="P30" s="121">
        <f>SUM(P10:P29)</f>
        <v>3</v>
      </c>
      <c r="Q30" s="233">
        <f>IF(I30=0,0,J30/I30*1000)</f>
        <v>160</v>
      </c>
      <c r="R30" s="233">
        <f>IF(I30=0,0,O30/I30*1000)</f>
        <v>280</v>
      </c>
      <c r="S30" s="121">
        <f>SUM(S10:S29)</f>
        <v>1</v>
      </c>
      <c r="T30" s="121">
        <f>SUM(T10:T29)</f>
        <v>0</v>
      </c>
      <c r="U30" s="121">
        <f>SUM(U10:U29)</f>
        <v>0</v>
      </c>
      <c r="V30" s="121">
        <f>SUM(V10:V29)</f>
        <v>0</v>
      </c>
      <c r="W30" s="121">
        <f>SUM(W10:W29)</f>
        <v>0</v>
      </c>
      <c r="X30" s="121">
        <f>SUM(X10:X29)</f>
        <v>0</v>
      </c>
      <c r="Y30" s="121">
        <f>SUM(Y10:Y29)</f>
        <v>0</v>
      </c>
      <c r="Z30" s="121">
        <f>SUM(Z10:Z29)</f>
        <v>0</v>
      </c>
      <c r="AA30" s="121">
        <f>SUM(AA10:AA29)</f>
        <v>0</v>
      </c>
      <c r="AB30" s="121">
        <f>SUM(AB10:AB29)</f>
        <v>10</v>
      </c>
      <c r="AC30" s="122">
        <f>SUM(AC10:AC29)</f>
        <v>3</v>
      </c>
    </row>
    <row r="31" spans="6:25" ht="48" customHeight="1">
      <c r="F31" s="53"/>
      <c r="H31" s="172" t="s">
        <v>81</v>
      </c>
      <c r="I31" s="172" t="s">
        <v>82</v>
      </c>
      <c r="J31" s="172" t="s">
        <v>83</v>
      </c>
      <c r="K31" s="172" t="s">
        <v>84</v>
      </c>
      <c r="L31" s="172" t="s">
        <v>85</v>
      </c>
      <c r="M31" s="172" t="s">
        <v>86</v>
      </c>
      <c r="N31" s="172" t="s">
        <v>87</v>
      </c>
      <c r="O31" s="172" t="s">
        <v>88</v>
      </c>
      <c r="P31" s="172" t="s">
        <v>89</v>
      </c>
      <c r="Q31" s="172" t="s">
        <v>90</v>
      </c>
      <c r="R31" s="172" t="s">
        <v>91</v>
      </c>
      <c r="S31" s="172" t="s">
        <v>4</v>
      </c>
      <c r="T31" s="172" t="s">
        <v>92</v>
      </c>
      <c r="U31" s="172" t="s">
        <v>93</v>
      </c>
      <c r="V31" s="172" t="s">
        <v>94</v>
      </c>
      <c r="W31" s="172" t="s">
        <v>95</v>
      </c>
      <c r="X31" s="172" t="s">
        <v>96</v>
      </c>
      <c r="Y31" s="172" t="s">
        <v>97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25</v>
      </c>
      <c r="P33" s="175">
        <v>3</v>
      </c>
      <c r="Q33" s="176">
        <v>2</v>
      </c>
      <c r="R33" s="76">
        <f>IF(Q33=0,0,Q33/S33*9)</f>
        <v>3.6</v>
      </c>
      <c r="S33" s="178">
        <v>5</v>
      </c>
      <c r="T33" s="141">
        <v>4</v>
      </c>
      <c r="U33" s="141">
        <v>4</v>
      </c>
      <c r="V33" s="141">
        <v>7</v>
      </c>
      <c r="W33" s="141"/>
      <c r="X33" s="141"/>
      <c r="Y33" s="146"/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6</v>
      </c>
      <c r="P34" s="180">
        <v>0</v>
      </c>
      <c r="Q34" s="181">
        <v>0</v>
      </c>
      <c r="R34" s="77">
        <f>IF(Q34=0,0,Q34/S34*9)</f>
        <v>0</v>
      </c>
      <c r="S34" s="183">
        <f>1+1/3</f>
        <v>1.3333333333333333</v>
      </c>
      <c r="T34" s="148">
        <v>2</v>
      </c>
      <c r="U34" s="148">
        <v>1</v>
      </c>
      <c r="V34" s="148">
        <v>1</v>
      </c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>
        <v>2</v>
      </c>
      <c r="P35" s="175">
        <v>1</v>
      </c>
      <c r="Q35" s="176">
        <v>0</v>
      </c>
      <c r="R35" s="76">
        <f>IF(Q35=0,0,Q35/S35*9)</f>
        <v>0</v>
      </c>
      <c r="S35" s="178">
        <f>2/3</f>
        <v>0.6666666666666666</v>
      </c>
      <c r="T35" s="141"/>
      <c r="U35" s="141">
        <v>1</v>
      </c>
      <c r="V35" s="141">
        <v>1</v>
      </c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33</v>
      </c>
      <c r="P39" s="232">
        <f>SUM(P33:P38)</f>
        <v>4</v>
      </c>
      <c r="Q39" s="233">
        <f>SUM(Q33:Q37)</f>
        <v>2</v>
      </c>
      <c r="R39" s="233">
        <f>IF(Q39=0,0,Q39/S39*9)</f>
        <v>2.571428571428571</v>
      </c>
      <c r="S39" s="224">
        <f>SUM(S33:S38)</f>
        <v>7</v>
      </c>
      <c r="T39" s="121">
        <f>SUM(T33:T38)</f>
        <v>6</v>
      </c>
      <c r="U39" s="121">
        <f>SUM(U33:U38)</f>
        <v>6</v>
      </c>
      <c r="V39" s="121">
        <f>SUM(V33:V38)</f>
        <v>9</v>
      </c>
      <c r="W39" s="121">
        <f>SUM(W33:W38)</f>
        <v>0</v>
      </c>
      <c r="X39" s="121">
        <f>SUM(X33:X38)</f>
        <v>0</v>
      </c>
      <c r="Y39" s="122">
        <f>SUM(Y33:Y38)</f>
        <v>0</v>
      </c>
    </row>
    <row r="40" spans="8:25" ht="40.5" customHeight="1">
      <c r="H40" s="2" t="s">
        <v>4</v>
      </c>
      <c r="I40" s="2" t="s">
        <v>22</v>
      </c>
      <c r="J40" s="2" t="s">
        <v>23</v>
      </c>
      <c r="K40" s="2" t="s">
        <v>111</v>
      </c>
      <c r="L40" s="196"/>
      <c r="M40" s="196"/>
      <c r="N40" s="2"/>
      <c r="O40" s="196"/>
      <c r="P40" s="196"/>
      <c r="Q40" s="196"/>
      <c r="R40" s="196"/>
      <c r="S40" s="57" t="s">
        <v>81</v>
      </c>
      <c r="T40" s="57" t="s">
        <v>112</v>
      </c>
      <c r="U40" s="57" t="s">
        <v>113</v>
      </c>
      <c r="V40" s="57" t="s">
        <v>114</v>
      </c>
      <c r="W40" s="57"/>
      <c r="X40" s="57" t="s">
        <v>115</v>
      </c>
      <c r="Y40" s="57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/>
      <c r="I42" s="141"/>
      <c r="J42" s="141"/>
      <c r="K42" s="146"/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>
        <v>7</v>
      </c>
      <c r="I43" s="148">
        <v>5</v>
      </c>
      <c r="J43" s="148">
        <v>0</v>
      </c>
      <c r="K43" s="153">
        <v>0</v>
      </c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900</v>
      </c>
      <c r="Y45" s="117"/>
    </row>
    <row r="46" spans="7:25" ht="12.75">
      <c r="G46" s="192" t="s">
        <v>77</v>
      </c>
      <c r="H46" s="121">
        <f>SUM(H42:H45)</f>
        <v>7</v>
      </c>
      <c r="I46" s="121">
        <f>SUM(I42:I45)</f>
        <v>5</v>
      </c>
      <c r="J46" s="121">
        <f>SUM(J42:J45)</f>
        <v>0</v>
      </c>
      <c r="K46" s="122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  <row r="47" spans="7:11" ht="12.75">
      <c r="G47" s="244"/>
      <c r="K47" s="245"/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2361111111111111" right="0.4722222222222222" top="0.27569444444444446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8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140625" style="0" customWidth="1"/>
    <col min="4" max="4" width="3.57421875" style="0" customWidth="1"/>
    <col min="5" max="5" width="2.8515625" style="0" customWidth="1"/>
    <col min="6" max="6" width="3.7109375" style="0" customWidth="1"/>
    <col min="7" max="7" width="17.710937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7109375" style="0" customWidth="1"/>
    <col min="17" max="18" width="6.421875" style="0" customWidth="1"/>
    <col min="19" max="19" width="4.00390625" style="0" customWidth="1"/>
    <col min="20" max="22" width="3.8515625" style="0" customWidth="1"/>
    <col min="23" max="23" width="3.57421875" style="0" customWidth="1"/>
    <col min="24" max="24" width="4.8515625" style="0" customWidth="1"/>
    <col min="25" max="25" width="5.140625" style="0" customWidth="1"/>
    <col min="26" max="26" width="3.57421875" style="0" customWidth="1"/>
    <col min="27" max="27" width="4.57421875" style="0" customWidth="1"/>
    <col min="28" max="28" width="3.8515625" style="0" customWidth="1"/>
    <col min="29" max="29" width="6.0039062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149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/>
      <c r="N3" s="132"/>
      <c r="O3" s="132"/>
      <c r="P3" s="132"/>
      <c r="Q3" s="133">
        <f>SUM(H3:P4)</f>
        <v>0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153</v>
      </c>
      <c r="H5" s="137">
        <v>2</v>
      </c>
      <c r="I5" s="137">
        <v>7</v>
      </c>
      <c r="J5" s="137">
        <v>0</v>
      </c>
      <c r="K5" s="137">
        <v>0</v>
      </c>
      <c r="L5" s="137">
        <v>6</v>
      </c>
      <c r="M5" s="137"/>
      <c r="N5" s="137"/>
      <c r="O5" s="137"/>
      <c r="P5" s="137"/>
      <c r="Q5" s="138">
        <f>SUM(H5:P6)</f>
        <v>15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/>
      <c r="B10" s="141"/>
      <c r="C10" s="141"/>
      <c r="D10" s="73">
        <f>SUM(A10:C10)</f>
        <v>0</v>
      </c>
      <c r="E10" s="141"/>
      <c r="F10" s="142"/>
      <c r="G10" s="206" t="str">
        <f>Totali!G4</f>
        <v>22 Braga Andrea</v>
      </c>
      <c r="H10" s="141"/>
      <c r="I10" s="207">
        <f>SUM(H10)-(S10+T10+V10+W10+Z10+AA10)</f>
        <v>0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/>
      <c r="Q10" s="208">
        <f>IF(I10=0,0,J10/I10*1000)</f>
        <v>0</v>
      </c>
      <c r="R10" s="208">
        <f>IF(I10=0,0,O10/I10*1000)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6"/>
    </row>
    <row r="11" spans="1:29" ht="12.75">
      <c r="A11" s="147">
        <v>0</v>
      </c>
      <c r="B11" s="148">
        <v>0</v>
      </c>
      <c r="C11" s="148">
        <v>0</v>
      </c>
      <c r="D11" s="106">
        <f>SUM(A11:C11)</f>
        <v>0</v>
      </c>
      <c r="E11" s="148">
        <v>5</v>
      </c>
      <c r="F11" s="150"/>
      <c r="G11" s="240" t="str">
        <f>Totali!G5</f>
        <v>37 Filippini Riccardo</v>
      </c>
      <c r="H11" s="148">
        <v>3</v>
      </c>
      <c r="I11" s="106">
        <f>SUM(H11)-(S11+T11+V11+W11+Z11+AA11)</f>
        <v>3</v>
      </c>
      <c r="J11" s="106">
        <f>SUM(K11:N11)</f>
        <v>1</v>
      </c>
      <c r="K11" s="148">
        <v>1</v>
      </c>
      <c r="L11" s="148"/>
      <c r="M11" s="148"/>
      <c r="N11" s="148"/>
      <c r="O11" s="106">
        <f>SUM(K11+L11*2+M11*3+N11*4)</f>
        <v>1</v>
      </c>
      <c r="P11" s="148"/>
      <c r="Q11" s="241">
        <f>IF(I11=0,0,J11/I11*1000)</f>
        <v>333.3333333333333</v>
      </c>
      <c r="R11" s="241">
        <f>IF(I11=0,0,O11/I11*1000)</f>
        <v>333.3333333333333</v>
      </c>
      <c r="S11" s="148"/>
      <c r="T11" s="148"/>
      <c r="U11" s="148"/>
      <c r="V11" s="148"/>
      <c r="W11" s="148"/>
      <c r="X11" s="148"/>
      <c r="Y11" s="148"/>
      <c r="Z11" s="148"/>
      <c r="AA11" s="148"/>
      <c r="AB11" s="148">
        <v>1</v>
      </c>
      <c r="AC11" s="153"/>
    </row>
    <row r="12" spans="1:29" ht="12.75">
      <c r="A12" s="140">
        <v>1</v>
      </c>
      <c r="B12" s="141">
        <v>2</v>
      </c>
      <c r="C12" s="141">
        <v>0</v>
      </c>
      <c r="D12" s="73">
        <f>SUM(A12:C12)</f>
        <v>3</v>
      </c>
      <c r="E12" s="141">
        <v>5</v>
      </c>
      <c r="F12" s="142"/>
      <c r="G12" s="216" t="str">
        <f>Totali!G6</f>
        <v>73 Guarda Dario</v>
      </c>
      <c r="H12" s="141">
        <v>3</v>
      </c>
      <c r="I12" s="73">
        <f>SUM(H12)-(S12+T12+V12+W12+Z12+AA12)</f>
        <v>3</v>
      </c>
      <c r="J12" s="73">
        <f>SUM(K12:N12)</f>
        <v>0</v>
      </c>
      <c r="K12" s="141"/>
      <c r="L12" s="141"/>
      <c r="M12" s="141"/>
      <c r="N12" s="141"/>
      <c r="O12" s="73">
        <f>SUM(K12+L12*2+M12*3+N12*4)</f>
        <v>0</v>
      </c>
      <c r="P12" s="141"/>
      <c r="Q12" s="208">
        <f>IF(I12=0,0,J12/I12*1000)</f>
        <v>0</v>
      </c>
      <c r="R12" s="208">
        <f>IF(I12=0,0,O12/I12*1000)</f>
        <v>0</v>
      </c>
      <c r="S12" s="141"/>
      <c r="T12" s="141"/>
      <c r="U12" s="141">
        <v>1</v>
      </c>
      <c r="V12" s="141"/>
      <c r="W12" s="141"/>
      <c r="X12" s="141"/>
      <c r="Y12" s="141"/>
      <c r="Z12" s="141"/>
      <c r="AA12" s="141"/>
      <c r="AB12" s="141"/>
      <c r="AC12" s="146"/>
    </row>
    <row r="13" spans="1:29" ht="12.75">
      <c r="A13" s="147">
        <v>2</v>
      </c>
      <c r="B13" s="148">
        <v>0</v>
      </c>
      <c r="C13" s="148">
        <v>0</v>
      </c>
      <c r="D13" s="106">
        <f>SUM(A13:C13)</f>
        <v>2</v>
      </c>
      <c r="E13" s="148">
        <v>5</v>
      </c>
      <c r="F13" s="150"/>
      <c r="G13" s="240" t="str">
        <f>Totali!G7</f>
        <v>14 Gugole Elia</v>
      </c>
      <c r="H13" s="148">
        <v>2</v>
      </c>
      <c r="I13" s="106">
        <f>SUM(H13)-(S13+T13+V13+W13+Z13+AA13)</f>
        <v>1</v>
      </c>
      <c r="J13" s="106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>
        <v>1</v>
      </c>
      <c r="T13" s="148"/>
      <c r="U13" s="148"/>
      <c r="V13" s="148"/>
      <c r="W13" s="148"/>
      <c r="X13" s="148"/>
      <c r="Y13" s="148"/>
      <c r="Z13" s="148"/>
      <c r="AA13" s="148"/>
      <c r="AB13" s="148">
        <v>1</v>
      </c>
      <c r="AC13" s="153"/>
    </row>
    <row r="14" spans="1:29" ht="12.75">
      <c r="A14" s="140">
        <v>0</v>
      </c>
      <c r="B14" s="141">
        <v>0</v>
      </c>
      <c r="C14" s="141">
        <v>0</v>
      </c>
      <c r="D14" s="73">
        <f>SUM(A14:C14)</f>
        <v>0</v>
      </c>
      <c r="E14" s="141">
        <v>5</v>
      </c>
      <c r="F14" s="142"/>
      <c r="G14" s="216" t="str">
        <f>Totali!G8</f>
        <v>68 Maino Marco</v>
      </c>
      <c r="H14" s="141">
        <v>2</v>
      </c>
      <c r="I14" s="73">
        <f>SUM(H14)-(S14+T14+V14+W14+Z14+AA14)</f>
        <v>2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>
        <v>2</v>
      </c>
      <c r="AC14" s="146"/>
    </row>
    <row r="15" spans="1:29" ht="12.75">
      <c r="A15" s="147">
        <v>4</v>
      </c>
      <c r="B15" s="148"/>
      <c r="C15" s="148">
        <v>0</v>
      </c>
      <c r="D15" s="106">
        <f>SUM(A15:C15)</f>
        <v>4</v>
      </c>
      <c r="E15" s="148">
        <v>5</v>
      </c>
      <c r="F15" s="150"/>
      <c r="G15" s="240" t="str">
        <f>Totali!G9</f>
        <v> 2 Mosconi Leonardo</v>
      </c>
      <c r="H15" s="148">
        <v>2</v>
      </c>
      <c r="I15" s="106">
        <f>SUM(H15)-(S15+T15+V15+W15+Z15+AA15)</f>
        <v>2</v>
      </c>
      <c r="J15" s="106">
        <f>SUM(K15:N15)</f>
        <v>0</v>
      </c>
      <c r="K15" s="148"/>
      <c r="L15" s="148"/>
      <c r="M15" s="148"/>
      <c r="N15" s="148"/>
      <c r="O15" s="106">
        <f>SUM(K15+L15*2+M15*3+N15*4)</f>
        <v>0</v>
      </c>
      <c r="P15" s="148"/>
      <c r="Q15" s="241">
        <f>IF(I15=0,0,J15/I15*1000)</f>
        <v>0</v>
      </c>
      <c r="R15" s="241">
        <f>IF(I15=0,0,O15/I15*1000)</f>
        <v>0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>
        <v>1</v>
      </c>
      <c r="AC15" s="153"/>
    </row>
    <row r="16" spans="1:29" ht="12.75">
      <c r="A16" s="140">
        <v>2</v>
      </c>
      <c r="B16" s="141">
        <v>2</v>
      </c>
      <c r="C16" s="141">
        <v>4</v>
      </c>
      <c r="D16" s="73">
        <f>SUM(A16:C16)</f>
        <v>8</v>
      </c>
      <c r="E16" s="141">
        <v>5</v>
      </c>
      <c r="F16" s="142"/>
      <c r="G16" s="216" t="str">
        <f>Totali!G10</f>
        <v> 6 Rampo Elia</v>
      </c>
      <c r="H16" s="141">
        <v>2</v>
      </c>
      <c r="I16" s="73">
        <f>SUM(H16)-(S16+T16+V16+W16+Z16+AA16)</f>
        <v>1</v>
      </c>
      <c r="J16" s="73">
        <f>SUM(K16:N16)</f>
        <v>0</v>
      </c>
      <c r="K16" s="141"/>
      <c r="L16" s="141"/>
      <c r="M16" s="141"/>
      <c r="N16" s="141"/>
      <c r="O16" s="73">
        <f>SUM(K16+L16*2+M16*3+N16*4)</f>
        <v>0</v>
      </c>
      <c r="P16" s="141"/>
      <c r="Q16" s="208">
        <f>IF(I16=0,0,J16/I16*1000)</f>
        <v>0</v>
      </c>
      <c r="R16" s="208">
        <f>IF(I16=0,0,O16/I16*1000)</f>
        <v>0</v>
      </c>
      <c r="S16" s="141">
        <v>1</v>
      </c>
      <c r="T16" s="141"/>
      <c r="U16" s="141"/>
      <c r="V16" s="141"/>
      <c r="W16" s="141"/>
      <c r="X16" s="141"/>
      <c r="Y16" s="141"/>
      <c r="Z16" s="141"/>
      <c r="AA16" s="141"/>
      <c r="AB16" s="141"/>
      <c r="AC16" s="146"/>
    </row>
    <row r="17" spans="1:29" ht="12.75">
      <c r="A17" s="147">
        <v>0</v>
      </c>
      <c r="B17" s="148">
        <v>0</v>
      </c>
      <c r="C17" s="148">
        <v>0</v>
      </c>
      <c r="D17" s="106">
        <f>SUM(A17:C17)</f>
        <v>0</v>
      </c>
      <c r="E17" s="148">
        <v>5</v>
      </c>
      <c r="F17" s="150"/>
      <c r="G17" s="240" t="str">
        <f>Totali!G11</f>
        <v>11 Rampo Zeno</v>
      </c>
      <c r="H17" s="148">
        <v>2</v>
      </c>
      <c r="I17" s="106">
        <f>SUM(H17)-(S17+T17+V17+W17+Z17+AA17)</f>
        <v>1</v>
      </c>
      <c r="J17" s="106">
        <f>SUM(K17:N17)</f>
        <v>1</v>
      </c>
      <c r="K17" s="148"/>
      <c r="L17" s="148">
        <v>1</v>
      </c>
      <c r="M17" s="148"/>
      <c r="N17" s="148"/>
      <c r="O17" s="149">
        <f>SUM(K17+L17*2+M17*3+N17*4)</f>
        <v>2</v>
      </c>
      <c r="P17" s="148"/>
      <c r="Q17" s="246">
        <f>IF(I17=0,0,J17/I17*1000)</f>
        <v>1000</v>
      </c>
      <c r="R17" s="241">
        <f>IF(I17=0,0,O17/I17*1000)</f>
        <v>2000</v>
      </c>
      <c r="S17" s="148">
        <v>1</v>
      </c>
      <c r="T17" s="148"/>
      <c r="U17" s="148"/>
      <c r="V17" s="148"/>
      <c r="W17" s="148"/>
      <c r="X17" s="148"/>
      <c r="Y17" s="148"/>
      <c r="Z17" s="148"/>
      <c r="AA17" s="148"/>
      <c r="AB17" s="148"/>
      <c r="AC17" s="153"/>
    </row>
    <row r="18" spans="1:29" ht="12.75">
      <c r="A18" s="140">
        <v>0</v>
      </c>
      <c r="B18" s="141">
        <v>0</v>
      </c>
      <c r="C18" s="141">
        <v>0</v>
      </c>
      <c r="D18" s="73">
        <f>SUM(A18:C18)</f>
        <v>0</v>
      </c>
      <c r="E18" s="141">
        <v>5</v>
      </c>
      <c r="F18" s="142"/>
      <c r="G18" s="216" t="str">
        <f>Totali!G12</f>
        <v>72 Sapuppo Andrea</v>
      </c>
      <c r="H18" s="141">
        <v>2</v>
      </c>
      <c r="I18" s="73">
        <f>SUM(H18)-(S18+T18+V18+W18+Z18+AA18)</f>
        <v>2</v>
      </c>
      <c r="J18" s="73">
        <f>SUM(K18:N18)</f>
        <v>0</v>
      </c>
      <c r="K18" s="141"/>
      <c r="L18" s="141"/>
      <c r="M18" s="141"/>
      <c r="N18" s="141"/>
      <c r="O18" s="73">
        <f>SUM(K18+L18*2+M18*3+N18*4)</f>
        <v>0</v>
      </c>
      <c r="P18" s="141"/>
      <c r="Q18" s="208">
        <f>IF(I18=0,0,J18/I18*1000)</f>
        <v>0</v>
      </c>
      <c r="R18" s="208">
        <f>IF(I18=0,0,O18/I18*1000)</f>
        <v>0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>
        <v>2</v>
      </c>
      <c r="AC18" s="146"/>
    </row>
    <row r="19" spans="1:29" ht="12.75">
      <c r="A19" s="147"/>
      <c r="B19" s="148"/>
      <c r="C19" s="148"/>
      <c r="D19" s="106">
        <f>SUM(A19:C19)</f>
        <v>0</v>
      </c>
      <c r="E19" s="148"/>
      <c r="F19" s="150"/>
      <c r="G19" s="240" t="str">
        <f>Totali!G13</f>
        <v>44 Zambellan Mirco</v>
      </c>
      <c r="H19" s="148"/>
      <c r="I19" s="106">
        <f>SUM(H19)-(S19+T19+V19+W19+Z19+AA19)</f>
        <v>0</v>
      </c>
      <c r="J19" s="106">
        <f>SUM(K19:N19)</f>
        <v>0</v>
      </c>
      <c r="K19" s="148"/>
      <c r="L19" s="148"/>
      <c r="M19" s="148"/>
      <c r="N19" s="148"/>
      <c r="O19" s="106">
        <f>SUM(K19+L19*2+M19*3+N19*4)</f>
        <v>0</v>
      </c>
      <c r="P19" s="148"/>
      <c r="Q19" s="241">
        <f>IF(I19=0,0,J19/I19*1000)</f>
        <v>0</v>
      </c>
      <c r="R19" s="241">
        <f>IF(I19=0,0,O19/I19*1000)</f>
        <v>0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53"/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6</v>
      </c>
      <c r="B21" s="148">
        <v>0</v>
      </c>
      <c r="C21" s="148">
        <v>0</v>
      </c>
      <c r="D21" s="106">
        <f>SUM(A21:C21)</f>
        <v>6</v>
      </c>
      <c r="E21" s="148">
        <v>5</v>
      </c>
      <c r="F21" s="150"/>
      <c r="G21" s="240" t="str">
        <f>Totali!G15</f>
        <v> 8 Zenari Diego</v>
      </c>
      <c r="H21" s="148">
        <v>2</v>
      </c>
      <c r="I21" s="106">
        <f>SUM(H21)-(S21+T21+V21+W21+Z21+AA21)</f>
        <v>2</v>
      </c>
      <c r="J21" s="106">
        <f>SUM(K21:N21)</f>
        <v>0</v>
      </c>
      <c r="K21" s="148"/>
      <c r="L21" s="148"/>
      <c r="M21" s="148"/>
      <c r="N21" s="148"/>
      <c r="O21" s="106">
        <f>SUM(K21+L21*2+M21*3+N21*4)</f>
        <v>0</v>
      </c>
      <c r="P21" s="148"/>
      <c r="Q21" s="241">
        <f>IF(I21=0,0,J21/I21*1000)</f>
        <v>0</v>
      </c>
      <c r="R21" s="241">
        <f>IF(I21=0,0,O21/I21*1000)</f>
        <v>0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53"/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>
        <f>SUM(H25)-(S25+T25+V25+W25+Z25+AA25)</f>
        <v>0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/>
      <c r="B26" s="141"/>
      <c r="C26" s="141"/>
      <c r="D26" s="73">
        <f>SUM(A26:C26)</f>
        <v>0</v>
      </c>
      <c r="E26" s="141"/>
      <c r="F26" s="142"/>
      <c r="G26" s="216" t="str">
        <f>Totali!G20</f>
        <v> 1 Orrasch Matteo</v>
      </c>
      <c r="H26" s="141"/>
      <c r="I26" s="73">
        <f>SUM(H26)-(S26+T26+V26+W26+Z26+AA26)</f>
        <v>0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15</v>
      </c>
      <c r="B30" s="121">
        <f>SUM(B10:B29)</f>
        <v>4</v>
      </c>
      <c r="C30" s="121">
        <f>SUM(C10:C29)</f>
        <v>4</v>
      </c>
      <c r="D30" s="121">
        <f>SUM(D10:D29)</f>
        <v>23</v>
      </c>
      <c r="E30" s="121">
        <f>SUM(E10:E29)</f>
        <v>45</v>
      </c>
      <c r="F30" s="222">
        <f>SUM(F10:F29)</f>
        <v>0</v>
      </c>
      <c r="G30" s="168" t="s">
        <v>77</v>
      </c>
      <c r="H30" s="121">
        <f>SUM(H10:H29)</f>
        <v>20</v>
      </c>
      <c r="I30" s="121">
        <f>SUM(I10:I29)</f>
        <v>17</v>
      </c>
      <c r="J30" s="121">
        <f>SUM(J10:J29)</f>
        <v>2</v>
      </c>
      <c r="K30" s="121">
        <f>SUM(K10:K29)</f>
        <v>1</v>
      </c>
      <c r="L30" s="121">
        <f>SUM(L10:L29)</f>
        <v>1</v>
      </c>
      <c r="M30" s="121">
        <f>SUM(M10:M29)</f>
        <v>0</v>
      </c>
      <c r="N30" s="121">
        <f>SUM(N10:N29)</f>
        <v>0</v>
      </c>
      <c r="O30" s="121">
        <f>SUM(O10:O29)</f>
        <v>3</v>
      </c>
      <c r="P30" s="121">
        <f>SUM(P10:P29)</f>
        <v>0</v>
      </c>
      <c r="Q30" s="233">
        <f>IF(I30=0,0,J30/I30*1000)</f>
        <v>117.6470588235294</v>
      </c>
      <c r="R30" s="233">
        <f>IF(I30=0,0,O30/I30*1000)</f>
        <v>176.47058823529412</v>
      </c>
      <c r="S30" s="121">
        <f>SUM(S10:S29)</f>
        <v>3</v>
      </c>
      <c r="T30" s="121">
        <f>SUM(T10:T29)</f>
        <v>0</v>
      </c>
      <c r="U30" s="121">
        <f>SUM(U10:U29)</f>
        <v>1</v>
      </c>
      <c r="V30" s="121">
        <f>SUM(V10:V29)</f>
        <v>0</v>
      </c>
      <c r="W30" s="121">
        <f>SUM(W10:W29)</f>
        <v>0</v>
      </c>
      <c r="X30" s="121">
        <f>SUM(X10:X29)</f>
        <v>0</v>
      </c>
      <c r="Y30" s="121">
        <f>SUM(Y10:Y29)</f>
        <v>0</v>
      </c>
      <c r="Z30" s="121">
        <f>SUM(Z10:Z29)</f>
        <v>0</v>
      </c>
      <c r="AA30" s="121">
        <f>SUM(AA10:AA29)</f>
        <v>0</v>
      </c>
      <c r="AB30" s="121">
        <f>SUM(AB10:AB29)</f>
        <v>7</v>
      </c>
      <c r="AC30" s="122">
        <f>SUM(AC10:AC29)</f>
        <v>0</v>
      </c>
    </row>
    <row r="31" spans="6:25" ht="47.25" customHeight="1">
      <c r="F31" s="53"/>
      <c r="H31" s="172" t="s">
        <v>81</v>
      </c>
      <c r="I31" s="172" t="s">
        <v>82</v>
      </c>
      <c r="J31" s="172" t="s">
        <v>83</v>
      </c>
      <c r="K31" s="172" t="s">
        <v>84</v>
      </c>
      <c r="L31" s="172" t="s">
        <v>85</v>
      </c>
      <c r="M31" s="172" t="s">
        <v>86</v>
      </c>
      <c r="N31" s="172" t="s">
        <v>87</v>
      </c>
      <c r="O31" s="172" t="s">
        <v>88</v>
      </c>
      <c r="P31" s="172" t="s">
        <v>89</v>
      </c>
      <c r="Q31" s="172" t="s">
        <v>90</v>
      </c>
      <c r="R31" s="172" t="s">
        <v>91</v>
      </c>
      <c r="S31" s="172" t="s">
        <v>4</v>
      </c>
      <c r="T31" s="172" t="s">
        <v>92</v>
      </c>
      <c r="U31" s="172" t="s">
        <v>93</v>
      </c>
      <c r="V31" s="172" t="s">
        <v>94</v>
      </c>
      <c r="W31" s="172" t="s">
        <v>95</v>
      </c>
      <c r="X31" s="172" t="s">
        <v>96</v>
      </c>
      <c r="Y31" s="172" t="s">
        <v>97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21</v>
      </c>
      <c r="P33" s="175">
        <v>9</v>
      </c>
      <c r="Q33" s="176">
        <v>1</v>
      </c>
      <c r="R33" s="76">
        <f>IF(Q33=0,0,Q33/S33*9)</f>
        <v>3</v>
      </c>
      <c r="S33" s="178">
        <v>3</v>
      </c>
      <c r="T33" s="141">
        <v>8</v>
      </c>
      <c r="U33" s="141"/>
      <c r="V33" s="141">
        <v>4</v>
      </c>
      <c r="W33" s="141"/>
      <c r="X33" s="141"/>
      <c r="Y33" s="146"/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/>
      <c r="P34" s="180"/>
      <c r="Q34" s="181"/>
      <c r="R34" s="77">
        <f>IF(Q34=0,0,Q34/S34*9)</f>
        <v>0</v>
      </c>
      <c r="S34" s="183"/>
      <c r="T34" s="148"/>
      <c r="U34" s="148"/>
      <c r="V34" s="148"/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76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>
        <v>15</v>
      </c>
      <c r="P36" s="180">
        <v>6</v>
      </c>
      <c r="Q36" s="181">
        <v>4</v>
      </c>
      <c r="R36" s="77">
        <f>IF(Q36=0,0,Q36/S36*9)</f>
        <v>18</v>
      </c>
      <c r="S36" s="183">
        <v>2</v>
      </c>
      <c r="T36" s="148">
        <v>3</v>
      </c>
      <c r="U36" s="148">
        <v>3</v>
      </c>
      <c r="V36" s="148">
        <v>1</v>
      </c>
      <c r="W36" s="148"/>
      <c r="X36" s="148">
        <v>3</v>
      </c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36</v>
      </c>
      <c r="P39" s="232">
        <f>SUM(P33:P38)</f>
        <v>15</v>
      </c>
      <c r="Q39" s="233">
        <f>SUM(Q33:Q37)</f>
        <v>5</v>
      </c>
      <c r="R39" s="233">
        <f>IF(Q39=0,0,Q39/S39*9)</f>
        <v>9</v>
      </c>
      <c r="S39" s="224">
        <f>SUM(S33:S38)</f>
        <v>5</v>
      </c>
      <c r="T39" s="121">
        <f>SUM(T33:T38)</f>
        <v>11</v>
      </c>
      <c r="U39" s="121">
        <f>SUM(U33:U38)</f>
        <v>3</v>
      </c>
      <c r="V39" s="121">
        <f>SUM(V33:V38)</f>
        <v>5</v>
      </c>
      <c r="W39" s="121">
        <f>SUM(W33:W38)</f>
        <v>0</v>
      </c>
      <c r="X39" s="121">
        <f>SUM(X33:X38)</f>
        <v>3</v>
      </c>
      <c r="Y39" s="122">
        <f>SUM(Y33:Y38)</f>
        <v>0</v>
      </c>
    </row>
    <row r="40" spans="8:25" ht="33.75" customHeight="1">
      <c r="H40" s="2" t="s">
        <v>4</v>
      </c>
      <c r="I40" s="2" t="s">
        <v>22</v>
      </c>
      <c r="J40" s="2" t="s">
        <v>23</v>
      </c>
      <c r="K40" s="2" t="s">
        <v>111</v>
      </c>
      <c r="L40" s="196"/>
      <c r="M40" s="196"/>
      <c r="N40" s="2"/>
      <c r="O40" s="196"/>
      <c r="P40" s="196"/>
      <c r="Q40" s="196"/>
      <c r="R40" s="196"/>
      <c r="S40" s="57" t="s">
        <v>81</v>
      </c>
      <c r="T40" s="57" t="s">
        <v>112</v>
      </c>
      <c r="U40" s="57" t="s">
        <v>113</v>
      </c>
      <c r="V40" s="57" t="s">
        <v>114</v>
      </c>
      <c r="W40" s="57"/>
      <c r="X40" s="57" t="s">
        <v>115</v>
      </c>
      <c r="Y40" s="57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/>
      <c r="I42" s="141"/>
      <c r="J42" s="141"/>
      <c r="K42" s="146"/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>
        <v>3</v>
      </c>
      <c r="I43" s="148">
        <v>2</v>
      </c>
      <c r="J43" s="148">
        <v>0</v>
      </c>
      <c r="K43" s="153">
        <v>2</v>
      </c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826.0869565217391</v>
      </c>
      <c r="Y45" s="117"/>
    </row>
    <row r="46" spans="7:25" ht="12.75">
      <c r="G46" s="226" t="str">
        <f>Totali!G43</f>
        <v>Piccoli Cesare</v>
      </c>
      <c r="H46" s="141"/>
      <c r="I46" s="141"/>
      <c r="J46" s="141"/>
      <c r="K46" s="146"/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  <row r="47" spans="7:11" ht="12.75">
      <c r="G47" s="228" t="str">
        <f>Totali!G44</f>
        <v>Zenari  Diego</v>
      </c>
      <c r="H47" s="203">
        <v>2</v>
      </c>
      <c r="I47" s="203">
        <v>0</v>
      </c>
      <c r="J47" s="203">
        <v>0</v>
      </c>
      <c r="K47" s="204">
        <v>0</v>
      </c>
    </row>
    <row r="48" spans="7:11" ht="12.75">
      <c r="G48" s="192" t="s">
        <v>77</v>
      </c>
      <c r="H48" s="121">
        <f>SUM(H42:H47)</f>
        <v>5</v>
      </c>
      <c r="I48" s="121">
        <f>SUM(I42:I47)</f>
        <v>2</v>
      </c>
      <c r="J48" s="121">
        <f>SUM(J42:J47)</f>
        <v>0</v>
      </c>
      <c r="K48" s="122">
        <f>SUM(K42:K47)</f>
        <v>2</v>
      </c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140625" style="0" customWidth="1"/>
    <col min="4" max="4" width="3.57421875" style="0" customWidth="1"/>
    <col min="5" max="5" width="2.8515625" style="0" customWidth="1"/>
    <col min="6" max="6" width="3.7109375" style="0" customWidth="1"/>
    <col min="7" max="7" width="17.710937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7109375" style="0" customWidth="1"/>
    <col min="17" max="17" width="6.421875" style="0" customWidth="1"/>
    <col min="18" max="18" width="6.28125" style="0" customWidth="1"/>
    <col min="19" max="19" width="4.00390625" style="0" customWidth="1"/>
    <col min="20" max="22" width="3.8515625" style="0" customWidth="1"/>
    <col min="23" max="23" width="3.57421875" style="0" customWidth="1"/>
    <col min="24" max="24" width="4.7109375" style="0" customWidth="1"/>
    <col min="25" max="25" width="5.8515625" style="0" customWidth="1"/>
    <col min="26" max="26" width="4.421875" style="0" customWidth="1"/>
    <col min="27" max="27" width="5.421875" style="0" customWidth="1"/>
    <col min="28" max="28" width="3.8515625" style="0" customWidth="1"/>
    <col min="29" max="29" width="5.42187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154</v>
      </c>
      <c r="H3" s="132">
        <v>0</v>
      </c>
      <c r="I3" s="132">
        <v>3</v>
      </c>
      <c r="J3" s="132">
        <v>4</v>
      </c>
      <c r="K3" s="132">
        <v>0</v>
      </c>
      <c r="L3" s="132">
        <v>0</v>
      </c>
      <c r="M3" s="132">
        <v>3</v>
      </c>
      <c r="N3" s="132">
        <v>0</v>
      </c>
      <c r="O3" s="132"/>
      <c r="P3" s="132"/>
      <c r="Q3" s="133">
        <f>SUM(H3:P4)</f>
        <v>10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149</v>
      </c>
      <c r="H5" s="137">
        <v>2</v>
      </c>
      <c r="I5" s="137">
        <v>2</v>
      </c>
      <c r="J5" s="137">
        <v>0</v>
      </c>
      <c r="K5" s="137">
        <v>1</v>
      </c>
      <c r="L5" s="137">
        <v>1</v>
      </c>
      <c r="M5" s="137">
        <v>0</v>
      </c>
      <c r="N5" s="137">
        <v>5</v>
      </c>
      <c r="O5" s="137"/>
      <c r="P5" s="137"/>
      <c r="Q5" s="138">
        <f>SUM(H5:P6)</f>
        <v>11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0</v>
      </c>
      <c r="B10" s="141">
        <v>0</v>
      </c>
      <c r="C10" s="141">
        <v>0</v>
      </c>
      <c r="D10" s="73">
        <f>SUM(A10:C10)</f>
        <v>0</v>
      </c>
      <c r="E10" s="141">
        <v>3</v>
      </c>
      <c r="F10" s="142"/>
      <c r="G10" s="206" t="str">
        <f>Totali!G4</f>
        <v>22 Braga Andrea</v>
      </c>
      <c r="H10" s="141">
        <v>2</v>
      </c>
      <c r="I10" s="207">
        <f>SUM(H10)-(S10+T10+V10+W10+Z10+AA10)</f>
        <v>2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/>
      <c r="Q10" s="208">
        <f>IF(I10=0,0,J10/I10*1000)</f>
        <v>0</v>
      </c>
      <c r="R10" s="208">
        <f>IF(I10=0,0,O10/I10*1000)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>
        <v>1</v>
      </c>
      <c r="AC10" s="146">
        <v>1</v>
      </c>
    </row>
    <row r="11" spans="1:29" ht="12.75">
      <c r="A11" s="147">
        <v>0</v>
      </c>
      <c r="B11" s="148">
        <v>1</v>
      </c>
      <c r="C11" s="148">
        <v>0</v>
      </c>
      <c r="D11" s="106">
        <f>SUM(A11:C11)</f>
        <v>1</v>
      </c>
      <c r="E11" s="148">
        <v>7</v>
      </c>
      <c r="F11" s="150"/>
      <c r="G11" s="240" t="str">
        <f>Totali!G5</f>
        <v>37 Filippini Riccardo</v>
      </c>
      <c r="H11" s="148">
        <v>5</v>
      </c>
      <c r="I11" s="106">
        <f>SUM(H11)-(S11+T11+V11+W11+Z11+AA11)</f>
        <v>1</v>
      </c>
      <c r="J11" s="106">
        <f>SUM(K11:N11)</f>
        <v>0</v>
      </c>
      <c r="K11" s="148"/>
      <c r="L11" s="148"/>
      <c r="M11" s="148"/>
      <c r="N11" s="148"/>
      <c r="O11" s="106">
        <f>SUM(K11+L11*2+M11*3+N11*4)</f>
        <v>0</v>
      </c>
      <c r="P11" s="148">
        <v>2</v>
      </c>
      <c r="Q11" s="241">
        <f>IF(I11=0,0,J11/I11*1000)</f>
        <v>0</v>
      </c>
      <c r="R11" s="241">
        <f>IF(I11=0,0,O11/I11*1000)</f>
        <v>0</v>
      </c>
      <c r="S11" s="148">
        <v>4</v>
      </c>
      <c r="T11" s="148"/>
      <c r="U11" s="148"/>
      <c r="V11" s="148"/>
      <c r="W11" s="148"/>
      <c r="X11" s="148">
        <v>1</v>
      </c>
      <c r="Y11" s="148"/>
      <c r="Z11" s="148"/>
      <c r="AA11" s="148"/>
      <c r="AB11" s="148">
        <v>1</v>
      </c>
      <c r="AC11" s="153"/>
    </row>
    <row r="12" spans="1:29" ht="12.75">
      <c r="A12" s="140">
        <v>2</v>
      </c>
      <c r="B12" s="141">
        <v>2</v>
      </c>
      <c r="C12" s="141">
        <v>1</v>
      </c>
      <c r="D12" s="73">
        <f>SUM(A12:C12)</f>
        <v>5</v>
      </c>
      <c r="E12" s="141">
        <v>7</v>
      </c>
      <c r="F12" s="142">
        <v>1</v>
      </c>
      <c r="G12" s="216" t="str">
        <f>Totali!G6</f>
        <v>73 Guarda Dario</v>
      </c>
      <c r="H12" s="141">
        <v>5</v>
      </c>
      <c r="I12" s="73">
        <f>SUM(H12)-(S12+T12+V12+W12+Z12+AA12)</f>
        <v>2</v>
      </c>
      <c r="J12" s="73">
        <f>SUM(K12:N12)</f>
        <v>1</v>
      </c>
      <c r="K12" s="141">
        <v>1</v>
      </c>
      <c r="L12" s="141"/>
      <c r="M12" s="141"/>
      <c r="N12" s="141"/>
      <c r="O12" s="73">
        <f>SUM(K12+L12*2+M12*3+N12*4)</f>
        <v>1</v>
      </c>
      <c r="P12" s="141">
        <v>3</v>
      </c>
      <c r="Q12" s="208">
        <f>IF(I12=0,0,J12/I12*1000)</f>
        <v>500</v>
      </c>
      <c r="R12" s="208">
        <f>IF(I12=0,0,O12/I12*1000)</f>
        <v>500</v>
      </c>
      <c r="S12" s="141">
        <v>3</v>
      </c>
      <c r="T12" s="141"/>
      <c r="U12" s="141"/>
      <c r="V12" s="141"/>
      <c r="W12" s="141"/>
      <c r="X12" s="141">
        <v>2</v>
      </c>
      <c r="Y12" s="141"/>
      <c r="Z12" s="141"/>
      <c r="AA12" s="141"/>
      <c r="AB12" s="141"/>
      <c r="AC12" s="146">
        <v>1</v>
      </c>
    </row>
    <row r="13" spans="1:29" ht="12.75">
      <c r="A13" s="147">
        <v>2</v>
      </c>
      <c r="B13" s="148">
        <v>3</v>
      </c>
      <c r="C13" s="148">
        <v>2</v>
      </c>
      <c r="D13" s="106">
        <f>SUM(A13:C13)</f>
        <v>7</v>
      </c>
      <c r="E13" s="148">
        <v>7</v>
      </c>
      <c r="F13" s="150"/>
      <c r="G13" s="240" t="str">
        <f>Totali!G7</f>
        <v>14 Gugole Elia</v>
      </c>
      <c r="H13" s="148">
        <v>4</v>
      </c>
      <c r="I13" s="106">
        <f>SUM(H13)-(S13+T13+V13+W13+Z13+AA13)</f>
        <v>2</v>
      </c>
      <c r="J13" s="106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>
        <v>1</v>
      </c>
      <c r="Q13" s="241">
        <f>IF(I13=0,0,J13/I13*1000)</f>
        <v>0</v>
      </c>
      <c r="R13" s="241">
        <f>IF(I13=0,0,O13/I13*1000)</f>
        <v>0</v>
      </c>
      <c r="S13" s="148">
        <v>1</v>
      </c>
      <c r="T13" s="148"/>
      <c r="U13" s="148"/>
      <c r="V13" s="148">
        <v>1</v>
      </c>
      <c r="W13" s="148"/>
      <c r="X13" s="148"/>
      <c r="Y13" s="148"/>
      <c r="Z13" s="148"/>
      <c r="AA13" s="148"/>
      <c r="AB13" s="148"/>
      <c r="AC13" s="153"/>
    </row>
    <row r="14" spans="1:29" ht="12.75">
      <c r="A14" s="140">
        <v>1</v>
      </c>
      <c r="B14" s="141">
        <v>0</v>
      </c>
      <c r="C14" s="141">
        <v>0</v>
      </c>
      <c r="D14" s="73">
        <f>SUM(A14:C14)</f>
        <v>1</v>
      </c>
      <c r="E14" s="141">
        <v>4</v>
      </c>
      <c r="F14" s="142"/>
      <c r="G14" s="216" t="str">
        <f>Totali!G8</f>
        <v>68 Maino Marco</v>
      </c>
      <c r="H14" s="141">
        <v>2</v>
      </c>
      <c r="I14" s="73">
        <f>SUM(H14)-(S14+T14+V14+W14+Z14+AA14)</f>
        <v>1</v>
      </c>
      <c r="J14" s="73">
        <f>SUM(K14:N14)</f>
        <v>0</v>
      </c>
      <c r="K14" s="141"/>
      <c r="L14" s="141"/>
      <c r="M14" s="141"/>
      <c r="N14" s="155"/>
      <c r="O14" s="73">
        <f>SUM(K14+L14*2+M14*3+N14*4)</f>
        <v>0</v>
      </c>
      <c r="P14" s="141"/>
      <c r="Q14" s="208">
        <f>IF(I14=0,0,J14/I14*1000)</f>
        <v>0</v>
      </c>
      <c r="R14" s="208">
        <f>IF(I14=0,0,O14/I14*1000)</f>
        <v>0</v>
      </c>
      <c r="S14" s="141">
        <v>1</v>
      </c>
      <c r="T14" s="141"/>
      <c r="U14" s="141"/>
      <c r="V14" s="141"/>
      <c r="W14" s="141"/>
      <c r="X14" s="141"/>
      <c r="Y14" s="141"/>
      <c r="Z14" s="141"/>
      <c r="AA14" s="141"/>
      <c r="AB14" s="141"/>
      <c r="AC14" s="146"/>
    </row>
    <row r="15" spans="1:29" ht="12.75">
      <c r="A15" s="147">
        <v>0</v>
      </c>
      <c r="B15" s="148">
        <v>0</v>
      </c>
      <c r="C15" s="148">
        <v>0</v>
      </c>
      <c r="D15" s="106">
        <f>SUM(A15:C15)</f>
        <v>0</v>
      </c>
      <c r="E15" s="148">
        <v>7</v>
      </c>
      <c r="F15" s="150"/>
      <c r="G15" s="240" t="str">
        <f>Totali!G9</f>
        <v> 2 Mosconi Leonardo</v>
      </c>
      <c r="H15" s="148">
        <v>4</v>
      </c>
      <c r="I15" s="106">
        <f>SUM(H15)-(S15+T15+V15+W15+Z15+AA15)</f>
        <v>1</v>
      </c>
      <c r="J15" s="106">
        <f>SUM(K15:N15)</f>
        <v>0</v>
      </c>
      <c r="K15" s="148"/>
      <c r="L15" s="148"/>
      <c r="M15" s="148"/>
      <c r="N15" s="148"/>
      <c r="O15" s="106">
        <f>SUM(K15+L15*2+M15*3+N15*4)</f>
        <v>0</v>
      </c>
      <c r="P15" s="148">
        <v>2</v>
      </c>
      <c r="Q15" s="241">
        <f>IF(I15=0,0,J15/I15*1000)</f>
        <v>0</v>
      </c>
      <c r="R15" s="241">
        <f>IF(I15=0,0,O15/I15*1000)</f>
        <v>0</v>
      </c>
      <c r="S15" s="148">
        <v>3</v>
      </c>
      <c r="T15" s="148"/>
      <c r="U15" s="148"/>
      <c r="V15" s="148"/>
      <c r="W15" s="148"/>
      <c r="X15" s="148">
        <v>1</v>
      </c>
      <c r="Y15" s="148"/>
      <c r="Z15" s="148"/>
      <c r="AA15" s="148"/>
      <c r="AB15" s="148"/>
      <c r="AC15" s="153"/>
    </row>
    <row r="16" spans="1:29" ht="12.75">
      <c r="A16" s="140">
        <v>2</v>
      </c>
      <c r="B16" s="141">
        <v>1</v>
      </c>
      <c r="C16" s="141">
        <v>0</v>
      </c>
      <c r="D16" s="73">
        <f>SUM(A16:C16)</f>
        <v>3</v>
      </c>
      <c r="E16" s="141">
        <v>7</v>
      </c>
      <c r="F16" s="142"/>
      <c r="G16" s="216" t="str">
        <f>Totali!G10</f>
        <v> 6 Rampo Elia</v>
      </c>
      <c r="H16" s="141">
        <v>5</v>
      </c>
      <c r="I16" s="73">
        <f>SUM(H16)-(S16+T16+V16+W16+Z16+AA16)</f>
        <v>3</v>
      </c>
      <c r="J16" s="73">
        <f>SUM(K16:N16)</f>
        <v>1</v>
      </c>
      <c r="K16" s="141">
        <v>1</v>
      </c>
      <c r="L16" s="141"/>
      <c r="M16" s="141"/>
      <c r="N16" s="141"/>
      <c r="O16" s="73">
        <f>SUM(K16+L16*2+M16*3+N16*4)</f>
        <v>1</v>
      </c>
      <c r="P16" s="141">
        <v>1</v>
      </c>
      <c r="Q16" s="208">
        <f>IF(I16=0,0,J16/I16*1000)</f>
        <v>333.3333333333333</v>
      </c>
      <c r="R16" s="208">
        <f>IF(I16=0,0,O16/I16*1000)</f>
        <v>333.3333333333333</v>
      </c>
      <c r="S16" s="141">
        <v>1</v>
      </c>
      <c r="T16" s="141"/>
      <c r="U16" s="141"/>
      <c r="V16" s="141">
        <v>1</v>
      </c>
      <c r="W16" s="141"/>
      <c r="X16" s="141">
        <v>1</v>
      </c>
      <c r="Y16" s="141"/>
      <c r="Z16" s="141"/>
      <c r="AA16" s="141"/>
      <c r="AB16" s="141">
        <v>1</v>
      </c>
      <c r="AC16" s="146">
        <v>2</v>
      </c>
    </row>
    <row r="17" spans="1:29" ht="12.75">
      <c r="A17" s="147"/>
      <c r="B17" s="148"/>
      <c r="C17" s="148"/>
      <c r="D17" s="106">
        <f>SUM(A17:C17)</f>
        <v>0</v>
      </c>
      <c r="E17" s="148"/>
      <c r="F17" s="150"/>
      <c r="G17" s="240" t="str">
        <f>Totali!G11</f>
        <v>11 Rampo Zeno</v>
      </c>
      <c r="H17" s="148"/>
      <c r="I17" s="106">
        <f>SUM(H17)-(S17+T17+V17+W17+Z17+AA17)</f>
        <v>0</v>
      </c>
      <c r="J17" s="106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3"/>
    </row>
    <row r="18" spans="1:29" ht="12.75">
      <c r="A18" s="140">
        <v>0</v>
      </c>
      <c r="B18" s="141">
        <v>0</v>
      </c>
      <c r="C18" s="141">
        <v>1</v>
      </c>
      <c r="D18" s="73">
        <f>SUM(A18:C18)</f>
        <v>1</v>
      </c>
      <c r="E18" s="141">
        <v>7</v>
      </c>
      <c r="F18" s="142"/>
      <c r="G18" s="216" t="str">
        <f>Totali!G12</f>
        <v>72 Sapuppo Andrea</v>
      </c>
      <c r="H18" s="141">
        <v>5</v>
      </c>
      <c r="I18" s="73">
        <f>SUM(H18)-(S18+T18+V18+W18+Z18+AA18)</f>
        <v>4</v>
      </c>
      <c r="J18" s="73">
        <f>SUM(K18:N18)</f>
        <v>1</v>
      </c>
      <c r="K18" s="141"/>
      <c r="L18" s="141">
        <v>1</v>
      </c>
      <c r="M18" s="141"/>
      <c r="N18" s="141"/>
      <c r="O18" s="73">
        <f>SUM(K18+L18*2+M18*3+N18*4)</f>
        <v>2</v>
      </c>
      <c r="P18" s="141"/>
      <c r="Q18" s="208">
        <f>IF(I18=0,0,J18/I18*1000)</f>
        <v>250</v>
      </c>
      <c r="R18" s="208">
        <f>IF(I18=0,0,O18/I18*1000)</f>
        <v>500</v>
      </c>
      <c r="S18" s="141">
        <v>1</v>
      </c>
      <c r="T18" s="141"/>
      <c r="U18" s="141"/>
      <c r="V18" s="141"/>
      <c r="W18" s="141"/>
      <c r="X18" s="141"/>
      <c r="Y18" s="141"/>
      <c r="Z18" s="141"/>
      <c r="AA18" s="141"/>
      <c r="AB18" s="141">
        <v>2</v>
      </c>
      <c r="AC18" s="146">
        <v>1</v>
      </c>
    </row>
    <row r="19" spans="1:29" ht="12.75">
      <c r="A19" s="147">
        <v>7</v>
      </c>
      <c r="B19" s="148">
        <v>0</v>
      </c>
      <c r="C19" s="148">
        <v>3</v>
      </c>
      <c r="D19" s="106">
        <f>SUM(A19:C19)</f>
        <v>10</v>
      </c>
      <c r="E19" s="148">
        <v>7</v>
      </c>
      <c r="F19" s="150"/>
      <c r="G19" s="240" t="str">
        <f>Totali!G13</f>
        <v>44 Zambellan Mirco</v>
      </c>
      <c r="H19" s="148">
        <v>5</v>
      </c>
      <c r="I19" s="106">
        <f>SUM(H19)-(S19+T19+V19+W19+Z19+AA19)</f>
        <v>4</v>
      </c>
      <c r="J19" s="106">
        <f>SUM(K19:N19)</f>
        <v>1</v>
      </c>
      <c r="K19" s="148">
        <v>1</v>
      </c>
      <c r="L19" s="148"/>
      <c r="M19" s="148"/>
      <c r="N19" s="148"/>
      <c r="O19" s="106">
        <f>SUM(K19+L19*2+M19*3+N19*4)</f>
        <v>1</v>
      </c>
      <c r="P19" s="148">
        <v>1</v>
      </c>
      <c r="Q19" s="241">
        <f>IF(I19=0,0,J19/I19*1000)</f>
        <v>250</v>
      </c>
      <c r="R19" s="241">
        <f>IF(I19=0,0,O19/I19*1000)</f>
        <v>250</v>
      </c>
      <c r="S19" s="148">
        <v>1</v>
      </c>
      <c r="T19" s="148"/>
      <c r="U19" s="148"/>
      <c r="V19" s="148"/>
      <c r="W19" s="148"/>
      <c r="X19" s="148">
        <v>2</v>
      </c>
      <c r="Y19" s="148"/>
      <c r="Z19" s="148"/>
      <c r="AA19" s="148"/>
      <c r="AB19" s="148"/>
      <c r="AC19" s="153">
        <v>2</v>
      </c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7</v>
      </c>
      <c r="B21" s="148">
        <v>0</v>
      </c>
      <c r="C21" s="148">
        <v>0</v>
      </c>
      <c r="D21" s="106">
        <f>SUM(A21:C21)</f>
        <v>7</v>
      </c>
      <c r="E21" s="148">
        <v>7</v>
      </c>
      <c r="F21" s="150"/>
      <c r="G21" s="240" t="str">
        <f>Totali!G15</f>
        <v> 8 Zenari Diego</v>
      </c>
      <c r="H21" s="148">
        <v>5</v>
      </c>
      <c r="I21" s="106">
        <f>SUM(H21)-(S21+T21+V21+W21+Z21+AA21)</f>
        <v>4</v>
      </c>
      <c r="J21" s="106">
        <f>SUM(K21:N21)</f>
        <v>0</v>
      </c>
      <c r="K21" s="148"/>
      <c r="L21" s="148"/>
      <c r="M21" s="148"/>
      <c r="N21" s="148"/>
      <c r="O21" s="106">
        <f>SUM(K21+L21*2+M21*3+N21*4)</f>
        <v>0</v>
      </c>
      <c r="P21" s="148">
        <v>1</v>
      </c>
      <c r="Q21" s="241">
        <f>IF(I21=0,0,J21/I21*1000)</f>
        <v>0</v>
      </c>
      <c r="R21" s="241">
        <f>IF(I21=0,0,O21/I21*1000)</f>
        <v>0</v>
      </c>
      <c r="S21" s="148">
        <v>1</v>
      </c>
      <c r="T21" s="148"/>
      <c r="U21" s="148"/>
      <c r="V21" s="148"/>
      <c r="W21" s="148"/>
      <c r="X21" s="148"/>
      <c r="Y21" s="148"/>
      <c r="Z21" s="148"/>
      <c r="AA21" s="148"/>
      <c r="AB21" s="148">
        <v>3</v>
      </c>
      <c r="AC21" s="153">
        <v>4</v>
      </c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>
        <f>SUM(H25)-(S25+T25+V25+W25+Z25+AA25)</f>
        <v>0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/>
      <c r="B26" s="141"/>
      <c r="C26" s="141"/>
      <c r="D26" s="73">
        <f>SUM(A26:C26)</f>
        <v>0</v>
      </c>
      <c r="E26" s="141"/>
      <c r="F26" s="142"/>
      <c r="G26" s="216" t="str">
        <f>Totali!G20</f>
        <v> 1 Orrasch Matteo</v>
      </c>
      <c r="H26" s="141"/>
      <c r="I26" s="73">
        <f>SUM(H26)-(S26+T26+V26+W26+Z26+AA26)</f>
        <v>0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21</v>
      </c>
      <c r="B30" s="121">
        <f>SUM(B10:B29)</f>
        <v>7</v>
      </c>
      <c r="C30" s="121">
        <f>SUM(C10:C29)</f>
        <v>7</v>
      </c>
      <c r="D30" s="121">
        <f>SUM(D10:D29)</f>
        <v>35</v>
      </c>
      <c r="E30" s="121">
        <f>SUM(E10:E29)</f>
        <v>63</v>
      </c>
      <c r="F30" s="222">
        <f>SUM(F10:F29)</f>
        <v>1</v>
      </c>
      <c r="G30" s="168" t="s">
        <v>77</v>
      </c>
      <c r="H30" s="121">
        <f>SUM(H10:H29)</f>
        <v>42</v>
      </c>
      <c r="I30" s="121">
        <f>SUM(I10:I29)</f>
        <v>24</v>
      </c>
      <c r="J30" s="121">
        <f>SUM(J10:J29)</f>
        <v>4</v>
      </c>
      <c r="K30" s="121">
        <f>SUM(K10:K29)</f>
        <v>3</v>
      </c>
      <c r="L30" s="121">
        <f>SUM(L10:L29)</f>
        <v>1</v>
      </c>
      <c r="M30" s="121">
        <f>SUM(M10:M29)</f>
        <v>0</v>
      </c>
      <c r="N30" s="121">
        <f>SUM(N10:N29)</f>
        <v>0</v>
      </c>
      <c r="O30" s="121">
        <f>SUM(O10:O29)</f>
        <v>5</v>
      </c>
      <c r="P30" s="121">
        <f>SUM(P10:P29)</f>
        <v>11</v>
      </c>
      <c r="Q30" s="233">
        <f>IF(I30=0,0,J30/I30*1000)</f>
        <v>166.66666666666666</v>
      </c>
      <c r="R30" s="233">
        <f>IF(I30=0,0,O30/I30*1000)</f>
        <v>208.33333333333334</v>
      </c>
      <c r="S30" s="121">
        <f>SUM(S10:S29)</f>
        <v>16</v>
      </c>
      <c r="T30" s="121">
        <f>SUM(T10:T29)</f>
        <v>0</v>
      </c>
      <c r="U30" s="121">
        <f>SUM(U10:U29)</f>
        <v>0</v>
      </c>
      <c r="V30" s="121">
        <f>SUM(V10:V29)</f>
        <v>2</v>
      </c>
      <c r="W30" s="121">
        <f>SUM(W10:W29)</f>
        <v>0</v>
      </c>
      <c r="X30" s="121">
        <f>SUM(X10:X29)</f>
        <v>7</v>
      </c>
      <c r="Y30" s="121">
        <f>SUM(Y10:Y29)</f>
        <v>0</v>
      </c>
      <c r="Z30" s="121">
        <f>SUM(Z10:Z29)</f>
        <v>0</v>
      </c>
      <c r="AA30" s="121">
        <f>SUM(AA10:AA29)</f>
        <v>0</v>
      </c>
      <c r="AB30" s="121">
        <f>SUM(AB10:AB29)</f>
        <v>8</v>
      </c>
      <c r="AC30" s="122">
        <f>SUM(AC10:AC29)</f>
        <v>11</v>
      </c>
    </row>
    <row r="31" spans="6:22" ht="21" customHeight="1">
      <c r="F31" s="53"/>
      <c r="H31" s="247">
        <f>+H30-I30-SUM(S30,V30:W30,Z30:AA30)</f>
        <v>0</v>
      </c>
      <c r="O31" t="s">
        <v>38</v>
      </c>
      <c r="Q31" s="53"/>
      <c r="R31" s="53"/>
      <c r="V31" t="s">
        <v>58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20</v>
      </c>
      <c r="P33" s="248">
        <v>7</v>
      </c>
      <c r="Q33" s="176">
        <v>4</v>
      </c>
      <c r="R33" s="76">
        <f>IF(Q33=0,0,Q33/S33*9)</f>
        <v>12</v>
      </c>
      <c r="S33" s="178">
        <v>3</v>
      </c>
      <c r="T33" s="141">
        <v>7</v>
      </c>
      <c r="U33" s="141">
        <v>2</v>
      </c>
      <c r="V33" s="141">
        <v>5</v>
      </c>
      <c r="W33" s="141"/>
      <c r="X33" s="141"/>
      <c r="Y33" s="146">
        <v>1</v>
      </c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2</v>
      </c>
      <c r="P34" s="180">
        <v>0</v>
      </c>
      <c r="Q34" s="181">
        <v>0</v>
      </c>
      <c r="R34" s="77">
        <f>IF(Q34=0,0,Q34/S34*9)</f>
        <v>0</v>
      </c>
      <c r="S34" s="183">
        <v>1</v>
      </c>
      <c r="T34" s="148">
        <v>0</v>
      </c>
      <c r="U34" s="148">
        <v>0</v>
      </c>
      <c r="V34" s="148">
        <v>2</v>
      </c>
      <c r="W34" s="148"/>
      <c r="X34" s="148"/>
      <c r="Y34" s="153"/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/>
      <c r="P35" s="175"/>
      <c r="Q35" s="176"/>
      <c r="R35" s="76">
        <f>IF(Q35=0,0,Q35/S35*9)</f>
        <v>0</v>
      </c>
      <c r="S35" s="178"/>
      <c r="T35" s="141"/>
      <c r="U35" s="141"/>
      <c r="V35" s="141"/>
      <c r="W35" s="141"/>
      <c r="X35" s="141"/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>
        <v>16</v>
      </c>
      <c r="P36" s="180">
        <v>3</v>
      </c>
      <c r="Q36" s="181">
        <v>2</v>
      </c>
      <c r="R36" s="77">
        <f>IF(Q36=0,0,Q36/S36*9)</f>
        <v>6</v>
      </c>
      <c r="S36" s="183">
        <v>3</v>
      </c>
      <c r="T36" s="148">
        <v>2</v>
      </c>
      <c r="U36" s="148">
        <v>4</v>
      </c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/>
      <c r="P37" s="175"/>
      <c r="Q37" s="176"/>
      <c r="R37" s="76">
        <f>IF(Q37=0,0,Q37/S37*9)</f>
        <v>0</v>
      </c>
      <c r="S37" s="178"/>
      <c r="T37" s="141"/>
      <c r="U37" s="141"/>
      <c r="V37" s="141"/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38</v>
      </c>
      <c r="P39" s="232">
        <f>SUM(P33:P38)</f>
        <v>10</v>
      </c>
      <c r="Q39" s="233">
        <f>SUM(Q33:Q37)</f>
        <v>6</v>
      </c>
      <c r="R39" s="233">
        <f>IF(Q39=0,0,Q39/S39*9)</f>
        <v>7.7142857142857135</v>
      </c>
      <c r="S39" s="224">
        <f>SUM(S33:S38)</f>
        <v>7</v>
      </c>
      <c r="T39" s="121">
        <f>SUM(T33:T38)</f>
        <v>9</v>
      </c>
      <c r="U39" s="121">
        <f>SUM(U33:U38)</f>
        <v>6</v>
      </c>
      <c r="V39" s="121">
        <f>SUM(V33:V38)</f>
        <v>7</v>
      </c>
      <c r="W39" s="121">
        <f>SUM(W33:W38)</f>
        <v>0</v>
      </c>
      <c r="X39" s="121">
        <f>SUM(X33:X38)</f>
        <v>0</v>
      </c>
      <c r="Y39" s="122">
        <f>SUM(Y33:Y38)</f>
        <v>1</v>
      </c>
    </row>
    <row r="40" ht="12.75">
      <c r="R40" s="53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>
        <v>7</v>
      </c>
      <c r="I42" s="141">
        <v>1</v>
      </c>
      <c r="J42" s="141">
        <v>0</v>
      </c>
      <c r="K42" s="146">
        <v>0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800</v>
      </c>
      <c r="Y45" s="117"/>
    </row>
    <row r="46" spans="7:25" ht="12.75">
      <c r="G46" s="192" t="s">
        <v>77</v>
      </c>
      <c r="H46" s="121">
        <f>SUM(H42:H45)</f>
        <v>7</v>
      </c>
      <c r="I46" s="121">
        <f>SUM(I42:I45)</f>
        <v>1</v>
      </c>
      <c r="J46" s="121">
        <f>SUM(J42:J45)</f>
        <v>0</v>
      </c>
      <c r="K46" s="122">
        <f>SUM(K42:K45)</f>
        <v>0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60" zoomScaleNormal="60" workbookViewId="0" topLeftCell="A1">
      <selection activeCell="O10" sqref="O10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140625" style="0" customWidth="1"/>
    <col min="4" max="4" width="3.57421875" style="0" customWidth="1"/>
    <col min="5" max="5" width="2.8515625" style="0" customWidth="1"/>
    <col min="6" max="6" width="3.7109375" style="0" customWidth="1"/>
    <col min="7" max="7" width="18.00390625" style="0" customWidth="1"/>
    <col min="8" max="8" width="3.7109375" style="0" customWidth="1"/>
    <col min="9" max="11" width="3.57421875" style="0" customWidth="1"/>
    <col min="12" max="13" width="3.28125" style="0" customWidth="1"/>
    <col min="14" max="14" width="3.57421875" style="0" customWidth="1"/>
    <col min="15" max="15" width="3.421875" style="0" customWidth="1"/>
    <col min="16" max="16" width="2.7109375" style="0" customWidth="1"/>
    <col min="17" max="17" width="7.00390625" style="0" customWidth="1"/>
    <col min="18" max="18" width="6.7109375" style="0" customWidth="1"/>
    <col min="19" max="19" width="4.00390625" style="0" customWidth="1"/>
    <col min="20" max="22" width="3.8515625" style="0" customWidth="1"/>
    <col min="23" max="24" width="4.28125" style="0" customWidth="1"/>
    <col min="25" max="25" width="4.7109375" style="0" customWidth="1"/>
    <col min="26" max="26" width="4.8515625" style="0" customWidth="1"/>
    <col min="27" max="27" width="4.7109375" style="0" customWidth="1"/>
    <col min="28" max="28" width="3.00390625" style="0" customWidth="1"/>
    <col min="29" max="29" width="4.57421875" style="0" customWidth="1"/>
  </cols>
  <sheetData>
    <row r="2" spans="7:19" ht="12.75">
      <c r="G2" s="127" t="s">
        <v>138</v>
      </c>
      <c r="H2" s="128">
        <v>1</v>
      </c>
      <c r="I2" s="128">
        <v>2</v>
      </c>
      <c r="J2" s="128">
        <v>3</v>
      </c>
      <c r="K2" s="128">
        <v>4</v>
      </c>
      <c r="L2" s="128">
        <v>5</v>
      </c>
      <c r="M2" s="128">
        <v>6</v>
      </c>
      <c r="N2" s="128">
        <v>7</v>
      </c>
      <c r="O2" s="128">
        <v>8</v>
      </c>
      <c r="P2" s="128">
        <v>9</v>
      </c>
      <c r="Q2" s="128" t="s">
        <v>139</v>
      </c>
      <c r="R2" s="128" t="s">
        <v>140</v>
      </c>
      <c r="S2" s="129" t="s">
        <v>34</v>
      </c>
    </row>
    <row r="3" spans="3:19" ht="12.75">
      <c r="C3" s="130" t="s">
        <v>141</v>
      </c>
      <c r="D3" s="130"/>
      <c r="E3" s="130"/>
      <c r="F3" s="130"/>
      <c r="G3" s="131" t="s">
        <v>149</v>
      </c>
      <c r="H3" s="132">
        <v>1</v>
      </c>
      <c r="I3" s="132">
        <v>2</v>
      </c>
      <c r="J3" s="132">
        <v>3</v>
      </c>
      <c r="K3" s="132">
        <v>1</v>
      </c>
      <c r="L3" s="132">
        <v>0</v>
      </c>
      <c r="M3" s="132">
        <v>2</v>
      </c>
      <c r="N3" s="132">
        <v>0</v>
      </c>
      <c r="O3" s="132"/>
      <c r="P3" s="132"/>
      <c r="Q3" s="133">
        <f>SUM(H3:P4)</f>
        <v>9</v>
      </c>
      <c r="R3" s="132"/>
      <c r="S3" s="134"/>
    </row>
    <row r="4" spans="7:19" ht="12.75"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2"/>
      <c r="S4" s="134"/>
    </row>
    <row r="5" spans="3:19" ht="12.75">
      <c r="C5" s="135" t="s">
        <v>143</v>
      </c>
      <c r="D5" s="135"/>
      <c r="E5" s="135"/>
      <c r="F5" s="135"/>
      <c r="G5" s="136" t="s">
        <v>155</v>
      </c>
      <c r="H5" s="137">
        <v>1</v>
      </c>
      <c r="I5" s="137">
        <v>0</v>
      </c>
      <c r="J5" s="137">
        <v>1</v>
      </c>
      <c r="K5" s="137">
        <v>0</v>
      </c>
      <c r="L5" s="137">
        <v>2</v>
      </c>
      <c r="M5" s="137">
        <v>2</v>
      </c>
      <c r="N5" s="137">
        <v>8</v>
      </c>
      <c r="O5" s="137"/>
      <c r="P5" s="137"/>
      <c r="Q5" s="138">
        <f>SUM(H5:P6)</f>
        <v>14</v>
      </c>
      <c r="R5" s="137"/>
      <c r="S5" s="139"/>
    </row>
    <row r="6" spans="7:19" ht="12.75"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7"/>
      <c r="S6" s="139"/>
    </row>
    <row r="7" spans="1:29" ht="51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29" ht="12.75">
      <c r="A8" s="5" t="s">
        <v>29</v>
      </c>
      <c r="B8" s="5"/>
      <c r="C8" s="5"/>
      <c r="D8" s="5"/>
      <c r="E8" s="5"/>
      <c r="F8" s="5"/>
      <c r="G8" s="6" t="s">
        <v>30</v>
      </c>
      <c r="H8" s="7" t="s">
        <v>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6"/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43</v>
      </c>
      <c r="N9" s="10" t="s">
        <v>44</v>
      </c>
      <c r="O9" s="10" t="s">
        <v>45</v>
      </c>
      <c r="P9" s="10" t="s">
        <v>46</v>
      </c>
      <c r="Q9" s="10" t="s">
        <v>47</v>
      </c>
      <c r="R9" s="10" t="s">
        <v>48</v>
      </c>
      <c r="S9" s="10" t="s">
        <v>49</v>
      </c>
      <c r="T9" s="10" t="s">
        <v>50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  <c r="AA9" s="10" t="s">
        <v>57</v>
      </c>
      <c r="AB9" s="10" t="s">
        <v>58</v>
      </c>
      <c r="AC9" s="11" t="s">
        <v>59</v>
      </c>
    </row>
    <row r="10" spans="1:29" ht="12.75">
      <c r="A10" s="140">
        <v>1</v>
      </c>
      <c r="B10" s="141">
        <v>0</v>
      </c>
      <c r="C10" s="141">
        <v>0</v>
      </c>
      <c r="D10" s="73">
        <f>SUM(A10:C10)</f>
        <v>1</v>
      </c>
      <c r="E10" s="141">
        <v>5</v>
      </c>
      <c r="F10" s="142"/>
      <c r="G10" s="206" t="str">
        <f>Totali!G4</f>
        <v>22 Braga Andrea</v>
      </c>
      <c r="H10" s="141">
        <v>3</v>
      </c>
      <c r="I10" s="207">
        <v>1</v>
      </c>
      <c r="J10" s="73">
        <f>SUM(K10:N10)</f>
        <v>0</v>
      </c>
      <c r="K10" s="141"/>
      <c r="L10" s="141"/>
      <c r="M10" s="141"/>
      <c r="N10" s="141"/>
      <c r="O10" s="73">
        <f>SUM(K10+L10*2+M10*3+N10*4)</f>
        <v>0</v>
      </c>
      <c r="P10" s="141">
        <v>1</v>
      </c>
      <c r="Q10" s="208">
        <f>IF(I10=0,0,J10/I10*1000)</f>
        <v>0</v>
      </c>
      <c r="R10" s="208">
        <f>IF(I10=0,0,O10/I10*1000)</f>
        <v>0</v>
      </c>
      <c r="S10" s="141">
        <v>2</v>
      </c>
      <c r="T10" s="141"/>
      <c r="U10" s="141"/>
      <c r="V10" s="141"/>
      <c r="W10" s="141"/>
      <c r="X10" s="141"/>
      <c r="Y10" s="141"/>
      <c r="Z10" s="141"/>
      <c r="AA10" s="141"/>
      <c r="AB10" s="141">
        <v>1</v>
      </c>
      <c r="AC10" s="146"/>
    </row>
    <row r="11" spans="1:29" ht="12.75">
      <c r="A11" s="147">
        <v>1</v>
      </c>
      <c r="B11" s="148">
        <v>0</v>
      </c>
      <c r="C11" s="148">
        <v>0</v>
      </c>
      <c r="D11" s="106">
        <f>SUM(A11:C11)</f>
        <v>1</v>
      </c>
      <c r="E11" s="148">
        <v>7</v>
      </c>
      <c r="F11" s="150"/>
      <c r="G11" s="240" t="str">
        <f>Totali!G5</f>
        <v>37 Filippini Riccardo</v>
      </c>
      <c r="H11" s="148">
        <v>5</v>
      </c>
      <c r="I11" s="106">
        <f>SUM(H11)-(S11+T11+V11+W11+Z11+AA11)</f>
        <v>3</v>
      </c>
      <c r="J11" s="106">
        <f>SUM(K11:N11)</f>
        <v>0</v>
      </c>
      <c r="K11" s="148"/>
      <c r="L11" s="148"/>
      <c r="M11" s="148"/>
      <c r="N11" s="148"/>
      <c r="O11" s="106">
        <f>SUM(K11+L11*2+M11*3+N11*4)</f>
        <v>0</v>
      </c>
      <c r="P11" s="148"/>
      <c r="Q11" s="241">
        <f>IF(I11=0,0,J11/I11*1000)</f>
        <v>0</v>
      </c>
      <c r="R11" s="241">
        <f>IF(I11=0,0,O11/I11*1000)</f>
        <v>0</v>
      </c>
      <c r="S11" s="148">
        <v>2</v>
      </c>
      <c r="T11" s="148"/>
      <c r="U11" s="148"/>
      <c r="V11" s="148"/>
      <c r="W11" s="148"/>
      <c r="X11" s="148"/>
      <c r="Y11" s="148"/>
      <c r="Z11" s="148"/>
      <c r="AA11" s="148"/>
      <c r="AB11" s="148">
        <v>1</v>
      </c>
      <c r="AC11" s="153">
        <v>2</v>
      </c>
    </row>
    <row r="12" spans="1:29" ht="12.75">
      <c r="A12" s="140">
        <v>1</v>
      </c>
      <c r="B12" s="141">
        <v>1</v>
      </c>
      <c r="C12" s="141">
        <v>1</v>
      </c>
      <c r="D12" s="73">
        <f>SUM(A12:C12)</f>
        <v>3</v>
      </c>
      <c r="E12" s="141">
        <v>7</v>
      </c>
      <c r="F12" s="142"/>
      <c r="G12" s="216" t="str">
        <f>Totali!G6</f>
        <v>73 Guarda Dario</v>
      </c>
      <c r="H12" s="141">
        <v>5</v>
      </c>
      <c r="I12" s="73">
        <f>SUM(H12)-(S12+T12+V12+W12+Z12+AA12)</f>
        <v>4</v>
      </c>
      <c r="J12" s="73">
        <f>SUM(K12:N12)</f>
        <v>0</v>
      </c>
      <c r="K12" s="141"/>
      <c r="L12" s="141"/>
      <c r="M12" s="141"/>
      <c r="N12" s="141"/>
      <c r="O12" s="73">
        <f>SUM(K12+L12*2+M12*3+N12*4)</f>
        <v>0</v>
      </c>
      <c r="P12" s="141"/>
      <c r="Q12" s="208">
        <f>IF(I12=0,0,J12/I12*1000)</f>
        <v>0</v>
      </c>
      <c r="R12" s="208">
        <f>IF(I12=0,0,O12/I12*1000)</f>
        <v>0</v>
      </c>
      <c r="S12" s="141">
        <v>1</v>
      </c>
      <c r="T12" s="141"/>
      <c r="U12" s="141"/>
      <c r="V12" s="141"/>
      <c r="W12" s="141"/>
      <c r="X12" s="141"/>
      <c r="Y12" s="141"/>
      <c r="Z12" s="141"/>
      <c r="AA12" s="141"/>
      <c r="AB12" s="141"/>
      <c r="AC12" s="146"/>
    </row>
    <row r="13" spans="1:29" ht="12.75">
      <c r="A13" s="147">
        <v>0</v>
      </c>
      <c r="B13" s="148">
        <v>0</v>
      </c>
      <c r="C13" s="148">
        <v>0</v>
      </c>
      <c r="D13" s="106">
        <f>SUM(A13:C13)</f>
        <v>0</v>
      </c>
      <c r="E13" s="148">
        <v>7</v>
      </c>
      <c r="F13" s="150"/>
      <c r="G13" s="240" t="str">
        <f>Totali!G7</f>
        <v>14 Gugole Elia</v>
      </c>
      <c r="H13" s="148">
        <v>4</v>
      </c>
      <c r="I13" s="106">
        <f>SUM(H13)-(S13+T13+V13+W13+Z13+AA13)</f>
        <v>3</v>
      </c>
      <c r="J13" s="106">
        <f>SUM(K13:N13)</f>
        <v>0</v>
      </c>
      <c r="K13" s="148"/>
      <c r="L13" s="148"/>
      <c r="M13" s="148"/>
      <c r="N13" s="148"/>
      <c r="O13" s="106">
        <f>SUM(K13+L13*2+M13*3+N13*4)</f>
        <v>0</v>
      </c>
      <c r="P13" s="148"/>
      <c r="Q13" s="241">
        <f>IF(I13=0,0,J13/I13*1000)</f>
        <v>0</v>
      </c>
      <c r="R13" s="241">
        <f>IF(I13=0,0,O13/I13*1000)</f>
        <v>0</v>
      </c>
      <c r="S13" s="148">
        <v>1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53"/>
    </row>
    <row r="14" spans="1:29" ht="12.75">
      <c r="A14" s="140">
        <v>0</v>
      </c>
      <c r="B14" s="141">
        <v>0</v>
      </c>
      <c r="C14" s="141">
        <v>0</v>
      </c>
      <c r="D14" s="73">
        <f>SUM(A14:C14)</f>
        <v>0</v>
      </c>
      <c r="E14" s="141">
        <v>7</v>
      </c>
      <c r="F14" s="142"/>
      <c r="G14" s="216" t="str">
        <f>Totali!G8</f>
        <v>68 Maino Marco</v>
      </c>
      <c r="H14" s="141">
        <v>4</v>
      </c>
      <c r="I14" s="73">
        <f>SUM(H14)-(S14+T14+V14+W14+Z14+AA14)</f>
        <v>3</v>
      </c>
      <c r="J14" s="73">
        <f>SUM(K14:N14)</f>
        <v>1</v>
      </c>
      <c r="K14" s="141">
        <v>1</v>
      </c>
      <c r="L14" s="141"/>
      <c r="M14" s="141"/>
      <c r="N14" s="155"/>
      <c r="O14" s="73">
        <f>SUM(K14+L14*2+M14*3+N14*4)</f>
        <v>1</v>
      </c>
      <c r="P14" s="141">
        <v>1</v>
      </c>
      <c r="Q14" s="208">
        <f>IF(I14=0,0,J14/I14*1000)</f>
        <v>333.3333333333333</v>
      </c>
      <c r="R14" s="208">
        <f>IF(I14=0,0,O14/I14*1000)</f>
        <v>333.3333333333333</v>
      </c>
      <c r="S14" s="141"/>
      <c r="T14" s="141"/>
      <c r="U14" s="141"/>
      <c r="V14" s="141">
        <v>1</v>
      </c>
      <c r="W14" s="141"/>
      <c r="X14" s="141">
        <v>1</v>
      </c>
      <c r="Y14" s="141"/>
      <c r="Z14" s="141"/>
      <c r="AA14" s="141"/>
      <c r="AB14" s="141">
        <v>1</v>
      </c>
      <c r="AC14" s="146">
        <v>1</v>
      </c>
    </row>
    <row r="15" spans="1:29" ht="12.75">
      <c r="A15" s="147">
        <v>0</v>
      </c>
      <c r="B15" s="148">
        <v>0</v>
      </c>
      <c r="C15" s="148">
        <v>0</v>
      </c>
      <c r="D15" s="106">
        <f>SUM(A15:C15)</f>
        <v>0</v>
      </c>
      <c r="E15" s="148">
        <v>7</v>
      </c>
      <c r="F15" s="150"/>
      <c r="G15" s="240" t="str">
        <f>Totali!G9</f>
        <v> 2 Mosconi Leonardo</v>
      </c>
      <c r="H15" s="148">
        <v>5</v>
      </c>
      <c r="I15" s="106">
        <f>SUM(H15)-(S15+T15+V15+W15+Z15+AA15)</f>
        <v>3</v>
      </c>
      <c r="J15" s="106">
        <f>SUM(K15:N15)</f>
        <v>0</v>
      </c>
      <c r="K15" s="148"/>
      <c r="L15" s="148"/>
      <c r="M15" s="148"/>
      <c r="N15" s="148"/>
      <c r="O15" s="106">
        <f>SUM(K15+L15*2+M15*3+N15*4)</f>
        <v>0</v>
      </c>
      <c r="P15" s="148">
        <v>1</v>
      </c>
      <c r="Q15" s="241">
        <f>IF(I15=0,0,J15/I15*1000)</f>
        <v>0</v>
      </c>
      <c r="R15" s="241">
        <f>IF(I15=0,0,O15/I15*1000)</f>
        <v>0</v>
      </c>
      <c r="S15" s="148">
        <v>2</v>
      </c>
      <c r="T15" s="148"/>
      <c r="U15" s="148"/>
      <c r="V15" s="148"/>
      <c r="W15" s="148"/>
      <c r="X15" s="148">
        <v>2</v>
      </c>
      <c r="Y15" s="148"/>
      <c r="Z15" s="148"/>
      <c r="AA15" s="148"/>
      <c r="AB15" s="148"/>
      <c r="AC15" s="153">
        <v>1</v>
      </c>
    </row>
    <row r="16" spans="1:29" ht="12.75">
      <c r="A16" s="140">
        <v>1</v>
      </c>
      <c r="B16" s="141">
        <v>3</v>
      </c>
      <c r="C16" s="141">
        <v>1</v>
      </c>
      <c r="D16" s="73">
        <f>SUM(A16:C16)</f>
        <v>5</v>
      </c>
      <c r="E16" s="141">
        <v>7</v>
      </c>
      <c r="F16" s="142"/>
      <c r="G16" s="216" t="str">
        <f>Totali!G10</f>
        <v> 6 Rampo Elia</v>
      </c>
      <c r="H16" s="141">
        <v>4</v>
      </c>
      <c r="I16" s="73">
        <f>SUM(H16)-(S16+T16+V16+W16+Z16+AA16)</f>
        <v>4</v>
      </c>
      <c r="J16" s="73">
        <f>SUM(K16:N16)</f>
        <v>2</v>
      </c>
      <c r="K16" s="141">
        <v>2</v>
      </c>
      <c r="L16" s="141"/>
      <c r="M16" s="141"/>
      <c r="N16" s="141"/>
      <c r="O16" s="73">
        <f>SUM(K16+L16*2+M16*3+N16*4)</f>
        <v>2</v>
      </c>
      <c r="P16" s="141">
        <v>2</v>
      </c>
      <c r="Q16" s="208">
        <f>IF(I16=0,0,J16/I16*1000)</f>
        <v>500</v>
      </c>
      <c r="R16" s="208">
        <f>IF(I16=0,0,O16/I16*1000)</f>
        <v>500</v>
      </c>
      <c r="S16" s="141"/>
      <c r="T16" s="141"/>
      <c r="U16" s="141"/>
      <c r="V16" s="141"/>
      <c r="W16" s="141"/>
      <c r="X16" s="141">
        <v>1</v>
      </c>
      <c r="Y16" s="141"/>
      <c r="Z16" s="141"/>
      <c r="AA16" s="141"/>
      <c r="AB16" s="141"/>
      <c r="AC16" s="146"/>
    </row>
    <row r="17" spans="1:29" ht="12.75">
      <c r="A17" s="147">
        <v>1</v>
      </c>
      <c r="B17" s="148">
        <v>0</v>
      </c>
      <c r="C17" s="148">
        <v>0</v>
      </c>
      <c r="D17" s="106">
        <f>SUM(A17:C17)</f>
        <v>1</v>
      </c>
      <c r="E17" s="148">
        <v>2</v>
      </c>
      <c r="F17" s="150"/>
      <c r="G17" s="240" t="str">
        <f>Totali!G11</f>
        <v>11 Rampo Zeno</v>
      </c>
      <c r="H17" s="148">
        <v>1</v>
      </c>
      <c r="I17" s="106">
        <v>1</v>
      </c>
      <c r="J17" s="106">
        <f>SUM(K17:N17)</f>
        <v>0</v>
      </c>
      <c r="K17" s="148"/>
      <c r="L17" s="148"/>
      <c r="M17" s="148"/>
      <c r="N17" s="148"/>
      <c r="O17" s="149">
        <f>SUM(K17+L17*2+M17*3+N17*4)</f>
        <v>0</v>
      </c>
      <c r="P17" s="148"/>
      <c r="Q17" s="241">
        <f>IF(I17=0,0,J17/I17*1000)</f>
        <v>0</v>
      </c>
      <c r="R17" s="241">
        <f>IF(I17=0,0,O17/I17*1000)</f>
        <v>0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>
        <v>1</v>
      </c>
      <c r="AC17" s="153"/>
    </row>
    <row r="18" spans="1:29" ht="12.75">
      <c r="A18" s="140"/>
      <c r="B18" s="141"/>
      <c r="C18" s="141"/>
      <c r="D18" s="73">
        <f>SUM(A18:C18)</f>
        <v>0</v>
      </c>
      <c r="E18" s="141"/>
      <c r="F18" s="142"/>
      <c r="G18" s="216" t="str">
        <f>Totali!G12</f>
        <v>72 Sapuppo Andrea</v>
      </c>
      <c r="H18" s="141"/>
      <c r="I18" s="73">
        <f>SUM(H18)-(S18+T18+V18+W18+Z18+AA18)</f>
        <v>0</v>
      </c>
      <c r="J18" s="73">
        <f>SUM(K18:N18)</f>
        <v>0</v>
      </c>
      <c r="K18" s="141"/>
      <c r="L18" s="141"/>
      <c r="M18" s="141"/>
      <c r="N18" s="141"/>
      <c r="O18" s="73">
        <f>SUM(K18+L18*2+M18*3+N18*4)</f>
        <v>0</v>
      </c>
      <c r="P18" s="141"/>
      <c r="Q18" s="208">
        <f>IF(I18=0,0,J18/I18*1000)</f>
        <v>0</v>
      </c>
      <c r="R18" s="208">
        <f>IF(I18=0,0,O18/I18*1000)</f>
        <v>0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6"/>
    </row>
    <row r="19" spans="1:29" ht="12.75">
      <c r="A19" s="147">
        <v>11</v>
      </c>
      <c r="B19" s="148">
        <v>1</v>
      </c>
      <c r="C19" s="148">
        <v>0</v>
      </c>
      <c r="D19" s="106">
        <f>SUM(A19:C19)</f>
        <v>12</v>
      </c>
      <c r="E19" s="148">
        <v>7</v>
      </c>
      <c r="F19" s="150"/>
      <c r="G19" s="240" t="str">
        <f>Totali!G13</f>
        <v>44 Zambellan Mirco</v>
      </c>
      <c r="H19" s="148">
        <v>4</v>
      </c>
      <c r="I19" s="106">
        <f>SUM(H19)-(S19+T19+V19+W19+Z19+AA19)</f>
        <v>4</v>
      </c>
      <c r="J19" s="106">
        <f>SUM(K19:N19)</f>
        <v>3</v>
      </c>
      <c r="K19" s="148">
        <v>3</v>
      </c>
      <c r="L19" s="148"/>
      <c r="M19" s="148"/>
      <c r="N19" s="148"/>
      <c r="O19" s="106">
        <f>SUM(K19+L19*2+M19*3+N19*4)</f>
        <v>3</v>
      </c>
      <c r="P19" s="148">
        <v>3</v>
      </c>
      <c r="Q19" s="241">
        <f>IF(I19=0,0,J19/I19*1000)</f>
        <v>750</v>
      </c>
      <c r="R19" s="241">
        <f>IF(I19=0,0,O19/I19*1000)</f>
        <v>750</v>
      </c>
      <c r="S19" s="148"/>
      <c r="T19" s="148"/>
      <c r="U19" s="148"/>
      <c r="V19" s="148"/>
      <c r="W19" s="148"/>
      <c r="X19" s="148">
        <v>2</v>
      </c>
      <c r="Y19" s="148"/>
      <c r="Z19" s="148"/>
      <c r="AA19" s="148"/>
      <c r="AB19" s="148"/>
      <c r="AC19" s="153"/>
    </row>
    <row r="20" spans="1:29" ht="12.75">
      <c r="A20" s="140"/>
      <c r="B20" s="141"/>
      <c r="C20" s="141"/>
      <c r="D20" s="73">
        <f>SUM(A20:C20)</f>
        <v>0</v>
      </c>
      <c r="E20" s="141"/>
      <c r="F20" s="142"/>
      <c r="G20" s="216" t="str">
        <f>Totali!G14</f>
        <v>42 Zanini Fedrico</v>
      </c>
      <c r="H20" s="141"/>
      <c r="I20" s="73">
        <f>SUM(H20)-(S20+T20+V20+W20+Z20+AA20)</f>
        <v>0</v>
      </c>
      <c r="J20" s="73">
        <f>SUM(K20:N20)</f>
        <v>0</v>
      </c>
      <c r="K20" s="141"/>
      <c r="L20" s="141"/>
      <c r="M20" s="141"/>
      <c r="N20" s="141"/>
      <c r="O20" s="73">
        <f>SUM(K20+L20*2+M20*3+N20*4)</f>
        <v>0</v>
      </c>
      <c r="P20" s="141"/>
      <c r="Q20" s="208">
        <f>IF(I20=0,0,J20/I20*1000)</f>
        <v>0</v>
      </c>
      <c r="R20" s="208">
        <f>IF(I20=0,0,O20/I20*1000)</f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6"/>
    </row>
    <row r="21" spans="1:29" ht="12.75">
      <c r="A21" s="147">
        <v>5</v>
      </c>
      <c r="B21" s="148">
        <v>0</v>
      </c>
      <c r="C21" s="148">
        <v>0</v>
      </c>
      <c r="D21" s="106">
        <f>SUM(A21:C21)</f>
        <v>5</v>
      </c>
      <c r="E21" s="148">
        <v>7</v>
      </c>
      <c r="F21" s="150"/>
      <c r="G21" s="240" t="str">
        <f>Totali!G15</f>
        <v> 8 Zenari Diego</v>
      </c>
      <c r="H21" s="148">
        <v>4</v>
      </c>
      <c r="I21" s="106">
        <f>SUM(H21)-(S21+T21+V21+W21+Z21+AA21)</f>
        <v>3</v>
      </c>
      <c r="J21" s="106">
        <f>SUM(K21:N21)</f>
        <v>1</v>
      </c>
      <c r="K21" s="148">
        <v>1</v>
      </c>
      <c r="L21" s="148"/>
      <c r="M21" s="148"/>
      <c r="N21" s="148"/>
      <c r="O21" s="106">
        <f>SUM(K21+L21*2+M21*3+N21*4)</f>
        <v>1</v>
      </c>
      <c r="P21" s="148">
        <v>1</v>
      </c>
      <c r="Q21" s="241">
        <f>IF(I21=0,0,J21/I21*1000)</f>
        <v>333.3333333333333</v>
      </c>
      <c r="R21" s="241">
        <f>IF(I21=0,0,O21/I21*1000)</f>
        <v>333.3333333333333</v>
      </c>
      <c r="S21" s="148"/>
      <c r="T21" s="148"/>
      <c r="U21" s="148"/>
      <c r="V21" s="148">
        <v>1</v>
      </c>
      <c r="W21" s="148"/>
      <c r="X21" s="148">
        <v>1</v>
      </c>
      <c r="Y21" s="148"/>
      <c r="Z21" s="148"/>
      <c r="AA21" s="148"/>
      <c r="AB21" s="148"/>
      <c r="AC21" s="153">
        <v>4</v>
      </c>
    </row>
    <row r="22" spans="1:29" ht="12.75">
      <c r="A22" s="140"/>
      <c r="B22" s="141"/>
      <c r="C22" s="141"/>
      <c r="D22" s="73">
        <f>SUM(A22:C22)</f>
        <v>0</v>
      </c>
      <c r="E22" s="141"/>
      <c r="F22" s="142"/>
      <c r="G22" s="216" t="str">
        <f>Totali!G16</f>
        <v>    Burato Fabio</v>
      </c>
      <c r="H22" s="141"/>
      <c r="I22" s="73">
        <f>SUM(H22)-(S22+T22+V22+W22+Z22+AA22)</f>
        <v>0</v>
      </c>
      <c r="J22" s="73">
        <f>SUM(K22:N22)</f>
        <v>0</v>
      </c>
      <c r="K22" s="141"/>
      <c r="L22" s="141"/>
      <c r="M22" s="141"/>
      <c r="N22" s="141"/>
      <c r="O22" s="73">
        <f>SUM(K22+L22*2+M22*3+N22*4)</f>
        <v>0</v>
      </c>
      <c r="P22" s="141"/>
      <c r="Q22" s="208">
        <f>IF(I22=0,0,J22/I22*1000)</f>
        <v>0</v>
      </c>
      <c r="R22" s="208">
        <f>IF(I22=0,0,O22/I22*1000)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</row>
    <row r="23" spans="1:29" ht="12.75">
      <c r="A23" s="147"/>
      <c r="B23" s="148"/>
      <c r="C23" s="148"/>
      <c r="D23" s="106">
        <f>SUM(A23:C23)</f>
        <v>0</v>
      </c>
      <c r="E23" s="148"/>
      <c r="F23" s="150"/>
      <c r="G23" s="240" t="str">
        <f>Totali!G17</f>
        <v>    Da Giau Max</v>
      </c>
      <c r="H23" s="148"/>
      <c r="I23" s="106">
        <f>SUM(H23)-(S23+T23+V23+W23+Z23+AA23)</f>
        <v>0</v>
      </c>
      <c r="J23" s="106">
        <f>SUM(K23:N23)</f>
        <v>0</v>
      </c>
      <c r="K23" s="148"/>
      <c r="L23" s="148"/>
      <c r="M23" s="148"/>
      <c r="N23" s="148"/>
      <c r="O23" s="106">
        <f>SUM(K23+L23*2+M23*3+N23*4)</f>
        <v>0</v>
      </c>
      <c r="P23" s="148"/>
      <c r="Q23" s="241">
        <f>IF(I23=0,0,J23/I23*1000)</f>
        <v>0</v>
      </c>
      <c r="R23" s="241">
        <f>IF(I23=0,0,O23/I23*1000)</f>
        <v>0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3"/>
    </row>
    <row r="24" spans="1:29" ht="12.75">
      <c r="A24" s="140"/>
      <c r="B24" s="141"/>
      <c r="C24" s="141"/>
      <c r="D24" s="73">
        <f>SUM(A24:C24)</f>
        <v>0</v>
      </c>
      <c r="E24" s="141"/>
      <c r="F24" s="142"/>
      <c r="G24" s="216" t="str">
        <f>Totali!G18</f>
        <v>    Piccoli Cesare</v>
      </c>
      <c r="H24" s="141"/>
      <c r="I24" s="73">
        <f>SUM(H24)-(S24+T24+V24+W24+Z24+AA24)</f>
        <v>0</v>
      </c>
      <c r="J24" s="73">
        <f>SUM(K24:N24)</f>
        <v>0</v>
      </c>
      <c r="K24" s="141"/>
      <c r="L24" s="141"/>
      <c r="M24" s="141"/>
      <c r="N24" s="141"/>
      <c r="O24" s="73">
        <f>SUM(K24+L24*2+M24*3+N24*4)</f>
        <v>0</v>
      </c>
      <c r="P24" s="141"/>
      <c r="Q24" s="208">
        <f>IF(I24=0,0,J24/I24*1000)</f>
        <v>0</v>
      </c>
      <c r="R24" s="208">
        <f>IF(I24=0,0,O24/I24*1000)</f>
        <v>0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6"/>
    </row>
    <row r="25" spans="1:29" ht="12.75">
      <c r="A25" s="147"/>
      <c r="B25" s="148"/>
      <c r="C25" s="148"/>
      <c r="D25" s="106">
        <f>SUM(A25:C25)</f>
        <v>0</v>
      </c>
      <c r="E25" s="148"/>
      <c r="F25" s="150"/>
      <c r="G25" s="240" t="str">
        <f>Totali!G19</f>
        <v>30 Benetti Davide</v>
      </c>
      <c r="H25" s="148"/>
      <c r="I25" s="106">
        <f>SUM(H25)-(S25+T25+V25+W25+Z25+AA25)</f>
        <v>0</v>
      </c>
      <c r="J25" s="106">
        <f>SUM(K25:N25)</f>
        <v>0</v>
      </c>
      <c r="K25" s="148"/>
      <c r="L25" s="148"/>
      <c r="M25" s="148"/>
      <c r="N25" s="148"/>
      <c r="O25" s="106">
        <f>SUM(K25+L25*2+M25*3+N25*4)</f>
        <v>0</v>
      </c>
      <c r="P25" s="148"/>
      <c r="Q25" s="241">
        <f>IF(I25=0,0,J25/I25*1000)</f>
        <v>0</v>
      </c>
      <c r="R25" s="241">
        <f>IF(I25=0,0,O25/I25*1000)</f>
        <v>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53"/>
    </row>
    <row r="26" spans="1:29" ht="12.75">
      <c r="A26" s="140"/>
      <c r="B26" s="141"/>
      <c r="C26" s="141"/>
      <c r="D26" s="73">
        <f>SUM(A26:C26)</f>
        <v>0</v>
      </c>
      <c r="E26" s="141"/>
      <c r="F26" s="142"/>
      <c r="G26" s="216" t="str">
        <f>Totali!G20</f>
        <v> 1 Orrasch Matteo</v>
      </c>
      <c r="H26" s="141"/>
      <c r="I26" s="73">
        <f>SUM(H26)-(S26+T26+V26+W26+Z26+AA26)</f>
        <v>0</v>
      </c>
      <c r="J26" s="73">
        <f>SUM(K26:N26)</f>
        <v>0</v>
      </c>
      <c r="K26" s="141"/>
      <c r="L26" s="141"/>
      <c r="M26" s="141"/>
      <c r="N26" s="141"/>
      <c r="O26" s="73">
        <f>SUM(K26+L26*2+M26*3+N26*4)</f>
        <v>0</v>
      </c>
      <c r="P26" s="141"/>
      <c r="Q26" s="208">
        <f>IF(I26=0,0,J26/I26*1000)</f>
        <v>0</v>
      </c>
      <c r="R26" s="208">
        <f>IF(I26=0,0,O26/I26*1000)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6"/>
    </row>
    <row r="27" spans="1:29" ht="12.75">
      <c r="A27" s="147"/>
      <c r="B27" s="148"/>
      <c r="C27" s="148"/>
      <c r="D27" s="106">
        <f>SUM(A27:C27)</f>
        <v>0</v>
      </c>
      <c r="E27" s="148"/>
      <c r="F27" s="150"/>
      <c r="G27" s="240">
        <f>Totali!G21</f>
      </c>
      <c r="H27" s="148"/>
      <c r="I27" s="106">
        <f>SUM(H27)-(S27+T27+V27+W27+Z27+AA27)</f>
        <v>0</v>
      </c>
      <c r="J27" s="106">
        <f>SUM(K27:N27)</f>
        <v>0</v>
      </c>
      <c r="K27" s="148"/>
      <c r="L27" s="148"/>
      <c r="M27" s="148"/>
      <c r="N27" s="148"/>
      <c r="O27" s="106">
        <f>SUM(K27+L27*2+M27*3+N27*4)</f>
        <v>0</v>
      </c>
      <c r="P27" s="148"/>
      <c r="Q27" s="241">
        <f>IF(I27=0,0,J27/I27*1000)</f>
        <v>0</v>
      </c>
      <c r="R27" s="241">
        <f>IF(I27=0,0,O27/I27*1000)</f>
        <v>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53"/>
    </row>
    <row r="28" spans="1:29" ht="12.75">
      <c r="A28" s="140"/>
      <c r="B28" s="141"/>
      <c r="C28" s="141"/>
      <c r="D28" s="73">
        <f>SUM(A28:C28)</f>
        <v>0</v>
      </c>
      <c r="E28" s="141"/>
      <c r="F28" s="142"/>
      <c r="G28" s="216">
        <f>Totali!G22</f>
      </c>
      <c r="H28" s="141"/>
      <c r="I28" s="73">
        <f>SUM(H28)-(S28+T28+V28+W28+Z28+AA28)</f>
        <v>0</v>
      </c>
      <c r="J28" s="73">
        <f>SUM(K28:N28)</f>
        <v>0</v>
      </c>
      <c r="K28" s="141"/>
      <c r="L28" s="141"/>
      <c r="M28" s="141"/>
      <c r="N28" s="141"/>
      <c r="O28" s="73">
        <f>SUM(K28+L28*2+M28*3+N28*4)</f>
        <v>0</v>
      </c>
      <c r="P28" s="141"/>
      <c r="Q28" s="208">
        <f>IF(I28=0,0,J28/I28*1000)</f>
        <v>0</v>
      </c>
      <c r="R28" s="208">
        <f>IF(I28=0,0,O28/I28*1000)</f>
        <v>0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6"/>
    </row>
    <row r="29" spans="1:29" ht="12.75">
      <c r="A29" s="243"/>
      <c r="B29" s="203"/>
      <c r="C29" s="203"/>
      <c r="D29" s="116">
        <f>SUM(A29:C29)</f>
        <v>0</v>
      </c>
      <c r="E29" s="203"/>
      <c r="F29" s="150"/>
      <c r="G29" s="240">
        <f>Totali!G23</f>
      </c>
      <c r="H29" s="203"/>
      <c r="I29" s="116">
        <f>SUM(H29)-(S29+T29+V29+W29+Z29+AA29)</f>
        <v>0</v>
      </c>
      <c r="J29" s="116">
        <f>SUM(K29:N29)</f>
        <v>0</v>
      </c>
      <c r="K29" s="203"/>
      <c r="L29" s="203"/>
      <c r="M29" s="203"/>
      <c r="N29" s="203"/>
      <c r="O29" s="116">
        <f>SUM(K29+L29*2+M29*3+N29*4)</f>
        <v>0</v>
      </c>
      <c r="P29" s="203"/>
      <c r="Q29" s="241">
        <f>IF(I29=0,0,J29/I29*1000)</f>
        <v>0</v>
      </c>
      <c r="R29" s="241">
        <f>IF(I29=0,0,O29/I29*1000)</f>
        <v>0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</row>
    <row r="30" spans="1:29" ht="12.75">
      <c r="A30" s="221">
        <f>SUM(A10:A29)</f>
        <v>21</v>
      </c>
      <c r="B30" s="121">
        <f>SUM(B10:B29)</f>
        <v>5</v>
      </c>
      <c r="C30" s="121">
        <f>SUM(C10:C29)</f>
        <v>2</v>
      </c>
      <c r="D30" s="121">
        <f>SUM(D10:D29)</f>
        <v>28</v>
      </c>
      <c r="E30" s="121">
        <f>SUM(E10:E29)</f>
        <v>63</v>
      </c>
      <c r="F30" s="222">
        <f>SUM(F10:F29)</f>
        <v>0</v>
      </c>
      <c r="G30" s="168" t="s">
        <v>77</v>
      </c>
      <c r="H30" s="121">
        <f>SUM(H10:H29)</f>
        <v>39</v>
      </c>
      <c r="I30" s="121">
        <f>SUM(I10:I29)</f>
        <v>29</v>
      </c>
      <c r="J30" s="121">
        <f>SUM(J10:J29)</f>
        <v>7</v>
      </c>
      <c r="K30" s="121">
        <f>SUM(K10:K29)</f>
        <v>7</v>
      </c>
      <c r="L30" s="121">
        <f>SUM(L10:L29)</f>
        <v>0</v>
      </c>
      <c r="M30" s="121">
        <f>SUM(M10:M29)</f>
        <v>0</v>
      </c>
      <c r="N30" s="121">
        <f>SUM(N10:N29)</f>
        <v>0</v>
      </c>
      <c r="O30" s="121">
        <f>SUM(O10:O29)</f>
        <v>7</v>
      </c>
      <c r="P30" s="249">
        <f>SUM(P10:P29)</f>
        <v>9</v>
      </c>
      <c r="Q30" s="233">
        <f>IF(I30=0,0,J30/I30*1000)</f>
        <v>241.3793103448276</v>
      </c>
      <c r="R30" s="233">
        <f>IF(I30=0,0,O30/I30*1000)</f>
        <v>241.3793103448276</v>
      </c>
      <c r="S30" s="121">
        <f>SUM(S10:S29)</f>
        <v>8</v>
      </c>
      <c r="T30" s="121">
        <f>SUM(T10:T29)</f>
        <v>0</v>
      </c>
      <c r="U30" s="121">
        <f>SUM(U10:U29)</f>
        <v>0</v>
      </c>
      <c r="V30" s="121">
        <f>SUM(V10:V29)</f>
        <v>2</v>
      </c>
      <c r="W30" s="121">
        <f>SUM(W10:W29)</f>
        <v>0</v>
      </c>
      <c r="X30" s="121">
        <f>SUM(X10:X29)</f>
        <v>7</v>
      </c>
      <c r="Y30" s="121">
        <f>SUM(Y10:Y29)</f>
        <v>0</v>
      </c>
      <c r="Z30" s="121">
        <f>SUM(Z10:Z29)</f>
        <v>0</v>
      </c>
      <c r="AA30" s="121">
        <f>SUM(AA10:AA29)</f>
        <v>0</v>
      </c>
      <c r="AB30" s="121">
        <f>SUM(AB10:AB29)</f>
        <v>4</v>
      </c>
      <c r="AC30" s="122">
        <f>SUM(AC10:AC29)</f>
        <v>8</v>
      </c>
    </row>
    <row r="31" spans="6:22" ht="12.75">
      <c r="F31" s="53"/>
      <c r="H31" s="247">
        <f>+H30-I30-SUM(S30,V30:W30,Z30:AA30)</f>
        <v>0</v>
      </c>
      <c r="O31" t="s">
        <v>156</v>
      </c>
      <c r="Q31" s="53"/>
      <c r="R31" s="53"/>
      <c r="V31" t="s">
        <v>157</v>
      </c>
    </row>
    <row r="32" spans="7:25" ht="12.75">
      <c r="G32" s="5" t="s">
        <v>98</v>
      </c>
      <c r="H32" s="94" t="s">
        <v>99</v>
      </c>
      <c r="I32" s="94" t="s">
        <v>100</v>
      </c>
      <c r="J32" s="94" t="s">
        <v>46</v>
      </c>
      <c r="K32" s="94" t="s">
        <v>101</v>
      </c>
      <c r="L32" s="94" t="s">
        <v>102</v>
      </c>
      <c r="M32" s="94" t="s">
        <v>103</v>
      </c>
      <c r="N32" s="94" t="s">
        <v>104</v>
      </c>
      <c r="O32" s="94" t="s">
        <v>105</v>
      </c>
      <c r="P32" s="94" t="s">
        <v>46</v>
      </c>
      <c r="Q32" s="94" t="s">
        <v>106</v>
      </c>
      <c r="R32" s="173" t="s">
        <v>107</v>
      </c>
      <c r="S32" s="94" t="s">
        <v>36</v>
      </c>
      <c r="T32" s="94" t="s">
        <v>40</v>
      </c>
      <c r="U32" s="94" t="s">
        <v>49</v>
      </c>
      <c r="V32" s="94" t="s">
        <v>108</v>
      </c>
      <c r="W32" s="94" t="s">
        <v>44</v>
      </c>
      <c r="X32" s="94" t="s">
        <v>52</v>
      </c>
      <c r="Y32" s="7" t="s">
        <v>109</v>
      </c>
    </row>
    <row r="33" spans="7:25" ht="12.75">
      <c r="G33" s="226" t="str">
        <f>Totali!G28</f>
        <v>73 Guarda Dario</v>
      </c>
      <c r="H33" s="141"/>
      <c r="I33" s="141"/>
      <c r="J33" s="141"/>
      <c r="K33" s="141"/>
      <c r="L33" s="141"/>
      <c r="M33" s="141"/>
      <c r="N33" s="141"/>
      <c r="O33" s="141">
        <v>19</v>
      </c>
      <c r="P33" s="175">
        <v>2</v>
      </c>
      <c r="Q33" s="176">
        <v>1</v>
      </c>
      <c r="R33" s="76">
        <f>IF(Q33=0,0,Q33/S33*9)</f>
        <v>2.25</v>
      </c>
      <c r="S33" s="178">
        <v>4</v>
      </c>
      <c r="T33" s="141">
        <v>5</v>
      </c>
      <c r="U33" s="141">
        <v>1</v>
      </c>
      <c r="V33" s="141">
        <v>10</v>
      </c>
      <c r="W33" s="141"/>
      <c r="X33" s="141"/>
      <c r="Y33" s="146">
        <v>3</v>
      </c>
    </row>
    <row r="34" spans="7:25" ht="12.75">
      <c r="G34" s="227" t="str">
        <f>Totali!G29</f>
        <v>14 Gugole Elia</v>
      </c>
      <c r="H34" s="148"/>
      <c r="I34" s="148"/>
      <c r="J34" s="148"/>
      <c r="K34" s="148"/>
      <c r="L34" s="148"/>
      <c r="M34" s="148"/>
      <c r="N34" s="148"/>
      <c r="O34" s="148">
        <v>15</v>
      </c>
      <c r="P34" s="180">
        <v>7</v>
      </c>
      <c r="Q34" s="181">
        <v>7</v>
      </c>
      <c r="R34" s="77">
        <f>IF(Q34=0,0,Q34/S34*9)</f>
        <v>31.5</v>
      </c>
      <c r="S34" s="183">
        <v>2</v>
      </c>
      <c r="T34" s="148">
        <v>7</v>
      </c>
      <c r="U34" s="148">
        <v>2</v>
      </c>
      <c r="V34" s="148">
        <v>1</v>
      </c>
      <c r="W34" s="148"/>
      <c r="X34" s="148"/>
      <c r="Y34" s="153">
        <v>1</v>
      </c>
    </row>
    <row r="35" spans="7:25" ht="12.75">
      <c r="G35" s="226" t="str">
        <f>Totali!G30</f>
        <v>37 Filippini Riccardo</v>
      </c>
      <c r="H35" s="141"/>
      <c r="I35" s="141"/>
      <c r="J35" s="141"/>
      <c r="K35" s="141"/>
      <c r="L35" s="141"/>
      <c r="M35" s="141"/>
      <c r="N35" s="141"/>
      <c r="O35" s="141">
        <v>6</v>
      </c>
      <c r="P35" s="175">
        <v>5</v>
      </c>
      <c r="Q35" s="176">
        <v>5</v>
      </c>
      <c r="R35" s="76">
        <f>IF(Q35=0,0,Q35/S35*9)</f>
        <v>135</v>
      </c>
      <c r="S35" s="178">
        <f>1/3</f>
        <v>0.3333333333333333</v>
      </c>
      <c r="T35" s="141">
        <v>2</v>
      </c>
      <c r="U35" s="141">
        <v>2</v>
      </c>
      <c r="V35" s="141"/>
      <c r="W35" s="141"/>
      <c r="X35" s="141">
        <v>1</v>
      </c>
      <c r="Y35" s="146"/>
    </row>
    <row r="36" spans="7:25" ht="12.75">
      <c r="G36" s="227" t="str">
        <f>Totali!G31</f>
        <v>72 Sapuppo Andrea</v>
      </c>
      <c r="H36" s="148"/>
      <c r="I36" s="148"/>
      <c r="J36" s="148"/>
      <c r="K36" s="148"/>
      <c r="L36" s="148"/>
      <c r="M36" s="148"/>
      <c r="N36" s="148"/>
      <c r="O36" s="148"/>
      <c r="P36" s="180"/>
      <c r="Q36" s="181"/>
      <c r="R36" s="77">
        <f>IF(Q36=0,0,Q36/S36*9)</f>
        <v>0</v>
      </c>
      <c r="S36" s="183"/>
      <c r="T36" s="148"/>
      <c r="U36" s="148"/>
      <c r="V36" s="148"/>
      <c r="W36" s="148"/>
      <c r="X36" s="148"/>
      <c r="Y36" s="153"/>
    </row>
    <row r="37" spans="7:25" ht="12.75">
      <c r="G37" s="226" t="str">
        <f>Totali!G32</f>
        <v>68 Maino Marco</v>
      </c>
      <c r="H37" s="141"/>
      <c r="I37" s="141"/>
      <c r="J37" s="141"/>
      <c r="K37" s="141"/>
      <c r="L37" s="141"/>
      <c r="M37" s="141"/>
      <c r="N37" s="141"/>
      <c r="O37" s="141">
        <v>3</v>
      </c>
      <c r="P37" s="175">
        <v>0</v>
      </c>
      <c r="Q37" s="176">
        <v>0</v>
      </c>
      <c r="R37" s="76">
        <f>IF(Q37=0,0,Q37/S37*9)</f>
        <v>0</v>
      </c>
      <c r="S37" s="178">
        <f>2/3</f>
        <v>0.6666666666666666</v>
      </c>
      <c r="T37" s="141">
        <v>1</v>
      </c>
      <c r="U37" s="141"/>
      <c r="V37" s="141">
        <v>1</v>
      </c>
      <c r="W37" s="141"/>
      <c r="X37" s="141"/>
      <c r="Y37" s="146"/>
    </row>
    <row r="38" spans="7:25" ht="12.75">
      <c r="G38" s="228" t="str">
        <f>Totali!G33</f>
        <v>30 Benetti Davide</v>
      </c>
      <c r="H38" s="203"/>
      <c r="I38" s="203"/>
      <c r="J38" s="203"/>
      <c r="K38" s="203"/>
      <c r="L38" s="203"/>
      <c r="M38" s="203"/>
      <c r="N38" s="203"/>
      <c r="O38" s="203"/>
      <c r="P38" s="229"/>
      <c r="Q38" s="230"/>
      <c r="R38" s="77">
        <f>IF(Q38=0,0,Q38/S38*9)</f>
        <v>0</v>
      </c>
      <c r="S38" s="231"/>
      <c r="T38" s="203"/>
      <c r="U38" s="203"/>
      <c r="V38" s="203"/>
      <c r="W38" s="203"/>
      <c r="X38" s="203"/>
      <c r="Y38" s="204"/>
    </row>
    <row r="39" spans="7:25" ht="12.75">
      <c r="G39" s="192" t="s">
        <v>77</v>
      </c>
      <c r="H39" s="121">
        <f>SUM(H33:H38)</f>
        <v>0</v>
      </c>
      <c r="I39" s="121">
        <f>SUM(I33:I38)</f>
        <v>0</v>
      </c>
      <c r="J39" s="121">
        <f>SUM(J33:J38)</f>
        <v>0</v>
      </c>
      <c r="K39" s="121">
        <f>SUM(K33:K38)</f>
        <v>0</v>
      </c>
      <c r="L39" s="121">
        <f>SUM(L33:L38)</f>
        <v>0</v>
      </c>
      <c r="M39" s="121">
        <f>SUM(M33:M38)</f>
        <v>0</v>
      </c>
      <c r="N39" s="121">
        <f>SUM(N33:N38)</f>
        <v>0</v>
      </c>
      <c r="O39" s="121">
        <f>SUM(O33:O38)</f>
        <v>43</v>
      </c>
      <c r="P39" s="250">
        <f>SUM(P33:P38)</f>
        <v>14</v>
      </c>
      <c r="Q39" s="233">
        <f>SUM(Q33:Q37)</f>
        <v>13</v>
      </c>
      <c r="R39" s="233">
        <f>IF(Q39=0,0,Q39/S39*9)</f>
        <v>16.714285714285715</v>
      </c>
      <c r="S39" s="224">
        <f>SUM(S33:S38)</f>
        <v>7</v>
      </c>
      <c r="T39" s="121">
        <f>SUM(T33:T38)</f>
        <v>15</v>
      </c>
      <c r="U39" s="121">
        <f>SUM(U33:U38)</f>
        <v>5</v>
      </c>
      <c r="V39" s="121">
        <f>SUM(V33:V38)</f>
        <v>12</v>
      </c>
      <c r="W39" s="121">
        <f>SUM(W33:W38)</f>
        <v>0</v>
      </c>
      <c r="X39" s="121">
        <f>SUM(X33:X38)</f>
        <v>1</v>
      </c>
      <c r="Y39" s="122">
        <f>SUM(Y33:Y38)</f>
        <v>4</v>
      </c>
    </row>
    <row r="40" ht="12.75">
      <c r="R40" s="53"/>
    </row>
    <row r="41" spans="7:25" ht="12.75">
      <c r="G41" s="5" t="s">
        <v>116</v>
      </c>
      <c r="H41" s="94" t="s">
        <v>36</v>
      </c>
      <c r="I41" s="94" t="s">
        <v>54</v>
      </c>
      <c r="J41" s="94" t="s">
        <v>55</v>
      </c>
      <c r="K41" s="7" t="s">
        <v>117</v>
      </c>
      <c r="L41" s="95"/>
      <c r="M41" s="95"/>
      <c r="N41" s="95"/>
      <c r="O41" s="95"/>
      <c r="P41" s="96" t="s">
        <v>118</v>
      </c>
      <c r="Q41" s="96"/>
      <c r="R41" s="96"/>
      <c r="S41" s="94" t="s">
        <v>99</v>
      </c>
      <c r="T41" s="94" t="s">
        <v>119</v>
      </c>
      <c r="U41" s="94" t="s">
        <v>120</v>
      </c>
      <c r="V41" s="94" t="s">
        <v>121</v>
      </c>
      <c r="W41" s="94"/>
      <c r="X41" s="7" t="s">
        <v>122</v>
      </c>
      <c r="Y41" s="7"/>
    </row>
    <row r="42" spans="7:25" ht="12.75">
      <c r="G42" s="226" t="str">
        <f>Totali!G39</f>
        <v>Zambellan Mirco</v>
      </c>
      <c r="H42" s="141">
        <v>7</v>
      </c>
      <c r="I42" s="141">
        <v>0</v>
      </c>
      <c r="J42" s="141">
        <v>0</v>
      </c>
      <c r="K42" s="146">
        <v>1</v>
      </c>
      <c r="P42" s="98" t="s">
        <v>145</v>
      </c>
      <c r="Q42" s="98"/>
      <c r="R42" s="98"/>
      <c r="S42" s="197"/>
      <c r="T42" s="197"/>
      <c r="U42" s="99" t="s">
        <v>128</v>
      </c>
      <c r="V42" s="99" t="s">
        <v>128</v>
      </c>
      <c r="W42" s="73"/>
      <c r="X42" s="100">
        <f>IF(S42=0,0,T42/S42*1000)</f>
        <v>0</v>
      </c>
      <c r="Y42" s="100"/>
    </row>
    <row r="43" spans="7:25" ht="12.75">
      <c r="G43" s="227" t="str">
        <f>Totali!G40</f>
        <v>Mosconi Leonardo</v>
      </c>
      <c r="H43" s="148"/>
      <c r="I43" s="148"/>
      <c r="J43" s="148"/>
      <c r="K43" s="153"/>
      <c r="P43" s="102" t="s">
        <v>146</v>
      </c>
      <c r="Q43" s="102"/>
      <c r="R43" s="102"/>
      <c r="S43" s="103" t="s">
        <v>128</v>
      </c>
      <c r="T43" s="104" t="s">
        <v>128</v>
      </c>
      <c r="U43" s="199"/>
      <c r="V43" s="105" t="s">
        <v>128</v>
      </c>
      <c r="W43" s="106"/>
      <c r="X43" s="107">
        <f>U43/9</f>
        <v>0</v>
      </c>
      <c r="Y43" s="107"/>
    </row>
    <row r="44" spans="7:25" ht="12.75">
      <c r="G44" s="226" t="str">
        <f>Totali!G41</f>
        <v>Guarda Dario</v>
      </c>
      <c r="H44" s="141"/>
      <c r="I44" s="141"/>
      <c r="J44" s="141"/>
      <c r="K44" s="146"/>
      <c r="P44" s="108" t="s">
        <v>147</v>
      </c>
      <c r="Q44" s="108"/>
      <c r="R44" s="108"/>
      <c r="S44" s="109" t="s">
        <v>128</v>
      </c>
      <c r="T44" s="110" t="s">
        <v>128</v>
      </c>
      <c r="U44" s="99" t="s">
        <v>128</v>
      </c>
      <c r="V44" s="197"/>
      <c r="W44" s="73"/>
      <c r="X44" s="111">
        <f>V44/9</f>
        <v>0</v>
      </c>
      <c r="Y44" s="111"/>
    </row>
    <row r="45" spans="7:25" ht="12.75">
      <c r="G45" s="228" t="str">
        <f>Totali!G42</f>
        <v>Da Giau Massimiliano</v>
      </c>
      <c r="H45" s="203"/>
      <c r="I45" s="203"/>
      <c r="J45" s="203"/>
      <c r="K45" s="204"/>
      <c r="P45" s="102" t="s">
        <v>28</v>
      </c>
      <c r="Q45" s="102"/>
      <c r="R45" s="102"/>
      <c r="S45" s="113" t="s">
        <v>128</v>
      </c>
      <c r="T45" s="114" t="s">
        <v>128</v>
      </c>
      <c r="U45" s="115" t="s">
        <v>128</v>
      </c>
      <c r="V45" s="115" t="s">
        <v>128</v>
      </c>
      <c r="W45" s="116"/>
      <c r="X45" s="117">
        <f>IF(D30=0,0,SUM(A30,B30)/D30*1000)</f>
        <v>928.5714285714286</v>
      </c>
      <c r="Y45" s="117"/>
    </row>
    <row r="46" spans="7:25" ht="12.75">
      <c r="G46" s="192" t="s">
        <v>77</v>
      </c>
      <c r="H46" s="121">
        <f>SUM(H42:H45)</f>
        <v>7</v>
      </c>
      <c r="I46" s="121">
        <f>SUM(I42:I45)</f>
        <v>0</v>
      </c>
      <c r="J46" s="121">
        <f>SUM(J42:J45)</f>
        <v>0</v>
      </c>
      <c r="K46" s="122">
        <f>SUM(K42:K45)</f>
        <v>1</v>
      </c>
      <c r="P46" s="118"/>
      <c r="Q46" s="118"/>
      <c r="R46" s="118"/>
      <c r="S46" s="119"/>
      <c r="T46" s="120"/>
      <c r="U46" s="121"/>
      <c r="V46" s="121"/>
      <c r="W46" s="121"/>
      <c r="X46" s="121"/>
      <c r="Y46" s="122"/>
    </row>
  </sheetData>
  <sheetProtection selectLockedCells="1" selectUnlockedCells="1"/>
  <mergeCells count="42"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8:F8"/>
    <mergeCell ref="G8:G9"/>
    <mergeCell ref="H8:AC8"/>
    <mergeCell ref="P41:R41"/>
    <mergeCell ref="X41:Y41"/>
    <mergeCell ref="P42:R42"/>
    <mergeCell ref="X42:Y42"/>
    <mergeCell ref="P43:R43"/>
    <mergeCell ref="X43:Y43"/>
    <mergeCell ref="P44:R44"/>
    <mergeCell ref="X44:Y44"/>
    <mergeCell ref="P45:R45"/>
    <mergeCell ref="X45:Y45"/>
    <mergeCell ref="P46:R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DaGiau</dc:creator>
  <cp:keywords/>
  <dc:description/>
  <cp:lastModifiedBy>F P</cp:lastModifiedBy>
  <cp:lastPrinted>2011-12-04T14:55:14Z</cp:lastPrinted>
  <dcterms:created xsi:type="dcterms:W3CDTF">2011-04-22T21:59:52Z</dcterms:created>
  <dcterms:modified xsi:type="dcterms:W3CDTF">2011-12-12T18:52:39Z</dcterms:modified>
  <cp:category/>
  <cp:version/>
  <cp:contentType/>
  <cp:contentStatus/>
</cp:coreProperties>
</file>